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esktop\Rebalans\2023\II. izmjena i dopuna\II. izmjena i dopuna - usvojeno\"/>
    </mc:Choice>
  </mc:AlternateContent>
  <xr:revisionPtr revIDLastSave="0" documentId="13_ncr:1_{46695FA3-268F-44B3-A5F9-939CD4881786}" xr6:coauthVersionLast="47" xr6:coauthVersionMax="47" xr10:uidLastSave="{00000000-0000-0000-0000-000000000000}"/>
  <bookViews>
    <workbookView xWindow="-120" yWindow="-120" windowWidth="29040" windowHeight="15840" firstSheet="1" activeTab="4" xr2:uid="{AFE7CA78-0DAE-465B-801E-BA143D459260}"/>
  </bookViews>
  <sheets>
    <sheet name="OPĆI DIO - SAŽETAK" sheetId="1" r:id="rId1"/>
    <sheet name="OPĆI DIO - RAČUN PR.I RAS." sheetId="2" r:id="rId2"/>
    <sheet name="OPĆI DIO - FUNK. KLASIFIKACIJA" sheetId="3" r:id="rId3"/>
    <sheet name="OPĆI DIO - RAČUN FINANCIRANJA" sheetId="8" r:id="rId4"/>
    <sheet name="POSEBNI DIO - RASHODI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4" l="1"/>
  <c r="G12" i="3"/>
  <c r="F13" i="3"/>
  <c r="G13" i="3"/>
  <c r="M23" i="2" l="1"/>
  <c r="H19" i="1"/>
  <c r="M43" i="2"/>
  <c r="M48" i="2"/>
  <c r="L58" i="2"/>
  <c r="M58" i="2"/>
  <c r="L54" i="2"/>
  <c r="M54" i="2"/>
  <c r="L48" i="2"/>
  <c r="L43" i="2"/>
  <c r="M16" i="2"/>
  <c r="H17" i="1"/>
  <c r="G17" i="1"/>
  <c r="L23" i="2"/>
  <c r="L16" i="2"/>
  <c r="K16" i="2"/>
  <c r="K23" i="2"/>
  <c r="M42" i="2" l="1"/>
  <c r="M63" i="2" s="1"/>
  <c r="M15" i="2"/>
  <c r="L42" i="2"/>
  <c r="L15" i="2"/>
  <c r="K58" i="2"/>
  <c r="G19" i="1"/>
  <c r="K43" i="2"/>
  <c r="K48" i="2"/>
  <c r="K54" i="2" l="1"/>
  <c r="K42" i="2" s="1"/>
  <c r="K15" i="2"/>
  <c r="I53" i="4" l="1"/>
  <c r="I52" i="4"/>
  <c r="I51" i="4"/>
  <c r="I50" i="4"/>
  <c r="F21" i="4" l="1"/>
  <c r="I48" i="2"/>
  <c r="J48" i="2"/>
  <c r="J58" i="2"/>
  <c r="J43" i="2"/>
  <c r="I58" i="2"/>
  <c r="I54" i="2"/>
  <c r="I43" i="2"/>
  <c r="J17" i="2"/>
  <c r="J16" i="2" s="1"/>
  <c r="J15" i="2" s="1"/>
  <c r="I16" i="2"/>
  <c r="I15" i="2" s="1"/>
  <c r="F13" i="1"/>
  <c r="F17" i="1"/>
  <c r="E12" i="3"/>
  <c r="D12" i="3"/>
  <c r="H7" i="4"/>
  <c r="F20" i="4" l="1"/>
  <c r="J42" i="2"/>
  <c r="H23" i="4"/>
  <c r="I42" i="2"/>
  <c r="F19" i="1"/>
  <c r="G23" i="4"/>
  <c r="G21" i="4" l="1"/>
  <c r="J63" i="2"/>
  <c r="H21" i="4"/>
  <c r="I63" i="2"/>
  <c r="F8" i="4"/>
  <c r="F62" i="4"/>
  <c r="F54" i="4" s="1"/>
  <c r="K55" i="4"/>
  <c r="K54" i="4" s="1"/>
  <c r="K56" i="4"/>
  <c r="K57" i="4"/>
  <c r="H20" i="4" l="1"/>
  <c r="G20" i="4"/>
  <c r="F7" i="4"/>
  <c r="G8" i="4" l="1"/>
  <c r="G7" i="4" l="1"/>
  <c r="K21" i="4" l="1"/>
  <c r="K20" i="4" s="1"/>
  <c r="K68" i="4" l="1"/>
</calcChain>
</file>

<file path=xl/sharedStrings.xml><?xml version="1.0" encoding="utf-8"?>
<sst xmlns="http://schemas.openxmlformats.org/spreadsheetml/2006/main" count="228" uniqueCount="137">
  <si>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</si>
  <si>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</si>
  <si>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</si>
  <si>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</si>
  <si>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</si>
  <si>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</si>
  <si>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VIŠAK/MANJAK</t>
  </si>
  <si>
    <t>UKUPAN DONOS VIŠKA/MANJKA IZ PRETHODNE(IH) GODINA</t>
  </si>
  <si>
    <t>VIŠAK/MANJAK IZ PRETHODNE (IH) GODINE KOJI ĆE SE POKRITI/RASPOREDITI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</si>
  <si>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</si>
  <si>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</si>
  <si>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</si>
  <si>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</si>
  <si>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I. OPĆI DIO</t>
  </si>
  <si>
    <t>A) SAŽETAK RAČUNA PRIHODA I RASHODA</t>
  </si>
  <si>
    <t>Plan za 2023.</t>
  </si>
  <si>
    <t>Projekcija za 2024.</t>
  </si>
  <si>
    <t>B) SAŽETAK RAČUNA FINANCIRANJA</t>
  </si>
  <si>
    <t>C) PRENESENI VIŠAK ILI PRENESENI MANJAK I VIŠEGODIŠNJI PLAN URAVNOTEŽENJA</t>
  </si>
  <si>
    <t>A. RAČUN PRIHODA I RASHODA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</si>
  <si>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</si>
  <si>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</si>
  <si>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</si>
  <si>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</si>
  <si>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</si>
  <si>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</si>
  <si>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Ostali prihodi za posebne namjene(HZZ)</t>
  </si>
  <si>
    <t>Ostale pomoći proračunskim korisnicima</t>
  </si>
  <si>
    <t>Pomoći temeljem prijenosa EU</t>
  </si>
  <si>
    <t xml:space="preserve">Prihodi od imovine </t>
  </si>
  <si>
    <t>Vlastiti prihodi</t>
  </si>
  <si>
    <t>Prihodi od upravnih i administrativnih pristojbi, pristojbi po posebnim propisima i naknada</t>
  </si>
  <si>
    <t>Prihodi po posebnim propisima</t>
  </si>
  <si>
    <t>Donacije trgovačkih društava</t>
  </si>
  <si>
    <t>Prihodi iz nadležnog proračuna i od HZZO-a temeljem ugovornih obveza</t>
  </si>
  <si>
    <t>Opći prihodi i primici</t>
  </si>
  <si>
    <t>Prihodi od prodaje proizvoda i robe te pruženih usluga, prihodi od donacija te povrati po protestiranim jamstvima</t>
  </si>
  <si>
    <t>Rashodi poslovanja</t>
  </si>
  <si>
    <t xml:space="preserve">Opći prihodi i primici </t>
  </si>
  <si>
    <t>Rashodi za zaposlene</t>
  </si>
  <si>
    <t>Pomoći EU</t>
  </si>
  <si>
    <t>Prihodi za posebne namjene</t>
  </si>
  <si>
    <t>Materijalni rashodi</t>
  </si>
  <si>
    <t>Financijski rashodi</t>
  </si>
  <si>
    <t>Rashodi za nabavu nefinancijske imovine</t>
  </si>
  <si>
    <t>Rashodi za nabavu proizvedene dugotrajne imovine</t>
  </si>
  <si>
    <t>RASHODI PREMA FUNKCIJSKOJ KLASIFIKACIJI</t>
  </si>
  <si>
    <t>BROJČANA OZNAKA I NAZIV</t>
  </si>
  <si>
    <t xml:space="preserve">UKUPNI RASHODI </t>
  </si>
  <si>
    <t xml:space="preserve">09  Obrazovanje </t>
  </si>
  <si>
    <t>091 Predškolsko i osnovno obrazovanje</t>
  </si>
  <si>
    <t>096 Dodatne usluge u obrazovanju</t>
  </si>
  <si>
    <t xml:space="preserve">0911 Predškolsko obrazovanje </t>
  </si>
  <si>
    <t>KN</t>
  </si>
  <si>
    <t>EUR</t>
  </si>
  <si>
    <t>Šifra</t>
  </si>
  <si>
    <t>Naziv</t>
  </si>
  <si>
    <t>Plan 2023</t>
  </si>
  <si>
    <t>Dječji vrtić Trogir</t>
  </si>
  <si>
    <t>Program 1201</t>
  </si>
  <si>
    <t>PREDŠKOLSKI ODGOJ I RAZVOJ ŠKOLSTVA</t>
  </si>
  <si>
    <t xml:space="preserve"> Aktivnost A100001</t>
  </si>
  <si>
    <t>FINANCIRANJE REDOVNE DJELATNOSTI - DJEČJI VRTIĆ</t>
  </si>
  <si>
    <t>1.1. Opći prihodi i primici</t>
  </si>
  <si>
    <t xml:space="preserve">Rashodi za zaposlene </t>
  </si>
  <si>
    <t xml:space="preserve">Izvor </t>
  </si>
  <si>
    <t>3.2. Vlastiti prihodi proračunskih korisnika</t>
  </si>
  <si>
    <t>Ostali financijski rashodi</t>
  </si>
  <si>
    <t>Bankarske usluge i usluge platnog prometa</t>
  </si>
  <si>
    <t>4.4. Prihodi za posebne namjene proračunskih korisnika</t>
  </si>
  <si>
    <t>A100042</t>
  </si>
  <si>
    <t>SUFINANCIRANJE PROGRAMA DJECE PREDŠKOLSKE DOBI S POTEŠKOĆAMA</t>
  </si>
  <si>
    <t xml:space="preserve">Izvor  </t>
  </si>
  <si>
    <t>5.5. Ostale pomoći proračunskih korisnika</t>
  </si>
  <si>
    <t>A100043</t>
  </si>
  <si>
    <t>SUFINANCIRANJE PROGRAMA PREDŠKOLE</t>
  </si>
  <si>
    <t>A100049</t>
  </si>
  <si>
    <t>SURADNJA SA HZZ-om U ZAPOŠLJAVANJU</t>
  </si>
  <si>
    <t>4.4. Ostali prihodi za posebne namjene proračunskih korisnika</t>
  </si>
  <si>
    <t>K100044</t>
  </si>
  <si>
    <t>UREĐENJE DJEČJIH IGRALIŠTA TROGIR</t>
  </si>
  <si>
    <t>6.2. Donacije proračunskih korisnika</t>
  </si>
  <si>
    <t>EU PROJEKT DJEČJI VRTIĆ TROGIR - PARTNER OBITELJI</t>
  </si>
  <si>
    <t>5.4.Pomoći EU proračunskih korisnika</t>
  </si>
  <si>
    <t>UKUPNO</t>
  </si>
  <si>
    <t>Projekcija za  2025.</t>
  </si>
  <si>
    <t>UKUPNI RASHODI</t>
  </si>
  <si>
    <t>B. RAČUN FINANCIRANJA</t>
  </si>
  <si>
    <t xml:space="preserve">Skupina 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</si>
  <si>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</si>
  <si>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</si>
  <si>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</si>
  <si>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</si>
  <si>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i primljenih zajmova</t>
  </si>
  <si>
    <t xml:space="preserve">I. OPĆI DIO </t>
  </si>
  <si>
    <t>cijelosti.</t>
  </si>
  <si>
    <t>1.1 Opći prihodi i primici</t>
  </si>
  <si>
    <t>T100052</t>
  </si>
  <si>
    <t>Povećanje/smanjenje</t>
  </si>
  <si>
    <t>I. izmjena i dopuna</t>
  </si>
  <si>
    <t>SUFINANCIRANJE PROGRAMA  DAROVITA DJECA</t>
  </si>
  <si>
    <t>I.izmjene i dopune 2023</t>
  </si>
  <si>
    <t>I. izmjene i dopune 2023</t>
  </si>
  <si>
    <t xml:space="preserve">I. izmjena i dopuna 2023. </t>
  </si>
  <si>
    <t>Višak prihoda -Prihodi za posebne namjene</t>
  </si>
  <si>
    <t>Višak prihoda - Pomoći EU</t>
  </si>
  <si>
    <t xml:space="preserve">Dječji vrtić Trogir je ostvario na kraju  2022. godine  višak u iznosu od 37.756 EUR, a potrošit će ga u 2023. godini u </t>
  </si>
  <si>
    <t xml:space="preserve">Napomena: Redak UKUPAN DONOS VIŠKA/MANJKA IZ PRETHODNE (IH) GODINA služi z kao informacija i ne uzima se </t>
  </si>
  <si>
    <t>KOJI ĆE SE POKRITI/RASPOREDITI.</t>
  </si>
  <si>
    <t xml:space="preserve">u obzir kod uravnoteženja proračuna, već se proračun uravnotežuje retkom VIŠAK/MANJAK IZ PRETHODNE(IH) GODINE  </t>
  </si>
  <si>
    <t xml:space="preserve">Rashodi za nabavu nefinancijske imovine </t>
  </si>
  <si>
    <t>Rashodi za nabavu  proizvedene dugotrajne imovine</t>
  </si>
  <si>
    <t xml:space="preserve">Višak prihoda </t>
  </si>
  <si>
    <t>II. izmjena i dopuna</t>
  </si>
  <si>
    <t>II. izmjena i dopuna 2023.</t>
  </si>
  <si>
    <t>II. Izmjene i dopune 2023.</t>
  </si>
  <si>
    <t xml:space="preserve"> II. IZMJENA I DOPUNA FINANCIJSKOG PLANA  DJEČJEG VRTIĆA TROGIR ZA 2023.</t>
  </si>
  <si>
    <t xml:space="preserve">II. IZMJENA I DOPUNA FINANCIJSKOG PLANA DJEČJEG VRTIĆA TROGIR ZA 2023. </t>
  </si>
  <si>
    <t>A100084</t>
  </si>
  <si>
    <t>II.izmjene i dopune 2023</t>
  </si>
  <si>
    <t>II. izmjene i dopune 2023</t>
  </si>
  <si>
    <t xml:space="preserve"> II. IZMJENA I DOPUNA FINANCIJSKOG PLANA DJEČJEG VRTIĆA TROGIR ZA 2023. - POSEBNI DIO</t>
  </si>
  <si>
    <t>Plan proračuna 2023.</t>
  </si>
  <si>
    <t xml:space="preserve">Plan za 2023. </t>
  </si>
  <si>
    <t>5.5 Ostale pomoći proračunskih korisnika (Županija, Općina Kaštela)</t>
  </si>
  <si>
    <t xml:space="preserve">Temeljem odredbi članka 38. Zakona o proračunu (NN BR. 144/21 i na temelju članka 29. Statuta Dječjeg vrtića "Trogir" , Upravno vijeće Dječjeg vrtića "Trogir" na 37. sjednici održanoj dana 24. listopada 2023. godine donosi </t>
  </si>
  <si>
    <t>Članak 1.</t>
  </si>
  <si>
    <t xml:space="preserve"> Članak 2.</t>
  </si>
  <si>
    <t xml:space="preserve">Prihodi i rashodi te primici i izdaci po ekonomskoj klasifikaciji i izvorima financiranja, te rashodi po funkcijskoj klasifikaciji </t>
  </si>
  <si>
    <r>
      <t xml:space="preserve">U posebnom dijelu Proračuna rashodi i izdaci iskazani su po organizacijskoj klasifikaciji, izvorima financiranja i ekonomskoj klasifikaciji  na razini skupine, raspoređeni u programe koji se sastoje od aktivnosti i projekata. </t>
    </r>
    <r>
      <rPr>
        <sz val="11"/>
        <rFont val="Arial"/>
        <family val="2"/>
        <charset val="238"/>
      </rPr>
      <t>.</t>
    </r>
  </si>
  <si>
    <t>Članak 3.</t>
  </si>
  <si>
    <t>KLASA: 601-01/23-01/01</t>
  </si>
  <si>
    <t>Predsjednica Upravnog vijeća</t>
  </si>
  <si>
    <t>Sonja Novak Mijić, prof., v.r.</t>
  </si>
  <si>
    <t>UR. BROJ: 2181-13-7/09-23-42</t>
  </si>
  <si>
    <t>Dječji vrtić Trogir - Financijsko plan za 2023.</t>
  </si>
  <si>
    <t>II. IZMJENU I DOPUNU FINANCIJSKOG PLANA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</si>
</sst>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n_-;\-* #,##0.00\ _k_n_-;_-* &quot;-&quot;??\ _k_n_-;_-@_-"/>
    <numFmt numFmtId="165" formatCode="#,##0\ _k_n"/>
    <numFmt numFmtId="166" formatCode="#,##0.00\ _k_n"/>
    <numFmt numFmtId="167" formatCode="_-* #,##0\ _k_n_-;\-* #,##0\ _k_n_-;_-* &quot;-&quot;??\ _k_n_-;_-@_-"/>
    <numFmt numFmtId="168" formatCode="#,##0_ ;\-#,##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4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29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4" fontId="0" fillId="0" borderId="0" xfId="0" applyNumberFormat="1"/>
    <xf numFmtId="0" fontId="3" fillId="0" borderId="1" xfId="0" applyFont="1" applyBorder="1"/>
    <xf numFmtId="0" fontId="6" fillId="0" borderId="1" xfId="0" applyFont="1" applyBorder="1"/>
    <xf numFmtId="165" fontId="6" fillId="7" borderId="1" xfId="0" applyNumberFormat="1" applyFont="1" applyFill="1" applyBorder="1"/>
    <xf numFmtId="3" fontId="0" fillId="0" borderId="0" xfId="0" applyNumberFormat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/>
    </xf>
    <xf numFmtId="1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164" fontId="8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0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164" fontId="10" fillId="2" borderId="12" xfId="0" applyNumberFormat="1" applyFont="1" applyFill="1" applyBorder="1" applyAlignment="1">
      <alignment horizontal="center" vertical="center"/>
    </xf>
    <xf numFmtId="167" fontId="10" fillId="9" borderId="12" xfId="0" applyNumberFormat="1" applyFont="1" applyFill="1" applyBorder="1"/>
    <xf numFmtId="164" fontId="10" fillId="0" borderId="12" xfId="0" applyNumberFormat="1" applyFont="1" applyBorder="1" applyAlignment="1">
      <alignment horizontal="center" vertical="center"/>
    </xf>
    <xf numFmtId="167" fontId="10" fillId="4" borderId="12" xfId="0" applyNumberFormat="1" applyFont="1" applyFill="1" applyBorder="1"/>
    <xf numFmtId="0" fontId="10" fillId="0" borderId="12" xfId="0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center" vertical="center"/>
    </xf>
    <xf numFmtId="3" fontId="10" fillId="9" borderId="12" xfId="0" applyNumberFormat="1" applyFont="1" applyFill="1" applyBorder="1" applyAlignment="1">
      <alignment horizontal="center" vertical="center"/>
    </xf>
    <xf numFmtId="167" fontId="10" fillId="9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167" fontId="10" fillId="9" borderId="12" xfId="0" applyNumberFormat="1" applyFont="1" applyFill="1" applyBorder="1" applyAlignment="1">
      <alignment horizontal="left" vertical="center"/>
    </xf>
    <xf numFmtId="165" fontId="10" fillId="9" borderId="12" xfId="0" applyNumberFormat="1" applyFont="1" applyFill="1" applyBorder="1" applyAlignment="1">
      <alignment horizontal="right" vertical="center"/>
    </xf>
    <xf numFmtId="0" fontId="10" fillId="0" borderId="10" xfId="0" applyFont="1" applyBorder="1"/>
    <xf numFmtId="164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/>
    <xf numFmtId="0" fontId="10" fillId="0" borderId="9" xfId="0" applyFont="1" applyBorder="1"/>
    <xf numFmtId="165" fontId="10" fillId="9" borderId="12" xfId="0" applyNumberFormat="1" applyFont="1" applyFill="1" applyBorder="1"/>
    <xf numFmtId="0" fontId="0" fillId="2" borderId="12" xfId="0" applyFill="1" applyBorder="1"/>
    <xf numFmtId="0" fontId="0" fillId="0" borderId="12" xfId="0" applyBorder="1"/>
    <xf numFmtId="165" fontId="0" fillId="9" borderId="12" xfId="0" applyNumberFormat="1" applyFill="1" applyBorder="1"/>
    <xf numFmtId="0" fontId="0" fillId="0" borderId="10" xfId="0" applyBorder="1"/>
    <xf numFmtId="165" fontId="0" fillId="0" borderId="10" xfId="0" applyNumberFormat="1" applyBorder="1"/>
    <xf numFmtId="0" fontId="0" fillId="0" borderId="9" xfId="0" applyBorder="1"/>
    <xf numFmtId="0" fontId="10" fillId="2" borderId="12" xfId="0" applyFont="1" applyFill="1" applyBorder="1" applyAlignment="1">
      <alignment wrapText="1"/>
    </xf>
    <xf numFmtId="166" fontId="10" fillId="0" borderId="12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0" fillId="0" borderId="11" xfId="0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4" fontId="2" fillId="8" borderId="1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" fontId="2" fillId="8" borderId="1" xfId="0" applyNumberFormat="1" applyFont="1" applyFill="1" applyBorder="1"/>
    <xf numFmtId="4" fontId="2" fillId="0" borderId="1" xfId="0" applyNumberFormat="1" applyFont="1" applyBorder="1" applyAlignment="1">
      <alignment horizontal="center"/>
    </xf>
    <xf numFmtId="3" fontId="2" fillId="9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10" fillId="6" borderId="1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3" fontId="10" fillId="9" borderId="1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/>
    <xf numFmtId="0" fontId="2" fillId="1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8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8" fontId="10" fillId="4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13" fillId="0" borderId="1" xfId="0" applyFont="1" applyBorder="1"/>
    <xf numFmtId="0" fontId="4" fillId="0" borderId="1" xfId="0" applyFont="1" applyBorder="1"/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16" fontId="5" fillId="6" borderId="8" xfId="0" applyNumberFormat="1" applyFont="1" applyFill="1" applyBorder="1"/>
    <xf numFmtId="0" fontId="5" fillId="6" borderId="1" xfId="0" applyFont="1" applyFill="1" applyBorder="1"/>
    <xf numFmtId="166" fontId="4" fillId="6" borderId="1" xfId="0" applyNumberFormat="1" applyFont="1" applyFill="1" applyBorder="1"/>
    <xf numFmtId="165" fontId="5" fillId="6" borderId="1" xfId="0" applyNumberFormat="1" applyFont="1" applyFill="1" applyBorder="1"/>
    <xf numFmtId="0" fontId="4" fillId="0" borderId="8" xfId="0" applyFont="1" applyBorder="1" applyAlignment="1">
      <alignment horizontal="center"/>
    </xf>
    <xf numFmtId="166" fontId="4" fillId="0" borderId="1" xfId="0" applyNumberFormat="1" applyFont="1" applyBorder="1"/>
    <xf numFmtId="165" fontId="5" fillId="9" borderId="1" xfId="0" applyNumberFormat="1" applyFont="1" applyFill="1" applyBorder="1"/>
    <xf numFmtId="165" fontId="14" fillId="9" borderId="1" xfId="0" applyNumberFormat="1" applyFont="1" applyFill="1" applyBorder="1"/>
    <xf numFmtId="0" fontId="5" fillId="6" borderId="8" xfId="0" applyFont="1" applyFill="1" applyBorder="1"/>
    <xf numFmtId="0" fontId="5" fillId="6" borderId="1" xfId="0" applyFont="1" applyFill="1" applyBorder="1" applyAlignment="1">
      <alignment wrapText="1"/>
    </xf>
    <xf numFmtId="166" fontId="5" fillId="6" borderId="1" xfId="0" applyNumberFormat="1" applyFont="1" applyFill="1" applyBorder="1" applyAlignment="1">
      <alignment vertical="center"/>
    </xf>
    <xf numFmtId="0" fontId="5" fillId="0" borderId="1" xfId="0" applyFont="1" applyBorder="1"/>
    <xf numFmtId="166" fontId="4" fillId="0" borderId="1" xfId="0" applyNumberFormat="1" applyFont="1" applyBorder="1" applyAlignment="1">
      <alignment horizontal="right"/>
    </xf>
    <xf numFmtId="16" fontId="5" fillId="6" borderId="8" xfId="0" applyNumberFormat="1" applyFont="1" applyFill="1" applyBorder="1" applyAlignment="1">
      <alignment horizontal="left"/>
    </xf>
    <xf numFmtId="166" fontId="5" fillId="6" borderId="1" xfId="0" applyNumberFormat="1" applyFont="1" applyFill="1" applyBorder="1" applyAlignment="1">
      <alignment horizontal="right" vertical="center"/>
    </xf>
    <xf numFmtId="165" fontId="5" fillId="6" borderId="1" xfId="0" applyNumberFormat="1" applyFont="1" applyFill="1" applyBorder="1" applyAlignment="1">
      <alignment vertical="center"/>
    </xf>
    <xf numFmtId="165" fontId="5" fillId="9" borderId="1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6" fontId="16" fillId="0" borderId="1" xfId="0" applyNumberFormat="1" applyFont="1" applyBorder="1" applyAlignment="1">
      <alignment horizontal="right"/>
    </xf>
    <xf numFmtId="166" fontId="5" fillId="2" borderId="1" xfId="0" applyNumberFormat="1" applyFont="1" applyFill="1" applyBorder="1" applyAlignment="1">
      <alignment horizontal="right" vertical="center"/>
    </xf>
    <xf numFmtId="166" fontId="5" fillId="6" borderId="1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vertical="center" wrapText="1"/>
    </xf>
    <xf numFmtId="165" fontId="5" fillId="2" borderId="1" xfId="0" applyNumberFormat="1" applyFont="1" applyFill="1" applyBorder="1"/>
    <xf numFmtId="165" fontId="14" fillId="2" borderId="1" xfId="0" applyNumberFormat="1" applyFont="1" applyFill="1" applyBorder="1" applyAlignment="1">
      <alignment vertical="center"/>
    </xf>
    <xf numFmtId="165" fontId="14" fillId="6" borderId="1" xfId="0" applyNumberFormat="1" applyFont="1" applyFill="1" applyBorder="1"/>
    <xf numFmtId="0" fontId="5" fillId="2" borderId="8" xfId="0" applyFont="1" applyFill="1" applyBorder="1" applyAlignment="1">
      <alignment wrapText="1"/>
    </xf>
    <xf numFmtId="0" fontId="5" fillId="6" borderId="8" xfId="0" applyFont="1" applyFill="1" applyBorder="1" applyAlignment="1">
      <alignment wrapText="1"/>
    </xf>
    <xf numFmtId="165" fontId="5" fillId="6" borderId="1" xfId="0" applyNumberFormat="1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166" fontId="5" fillId="4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horizontal="right" vertical="center"/>
    </xf>
    <xf numFmtId="165" fontId="5" fillId="9" borderId="1" xfId="0" applyNumberFormat="1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left" vertical="center"/>
    </xf>
    <xf numFmtId="0" fontId="5" fillId="2" borderId="8" xfId="0" applyFont="1" applyFill="1" applyBorder="1"/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horizontal="right"/>
    </xf>
    <xf numFmtId="166" fontId="4" fillId="6" borderId="1" xfId="0" applyNumberFormat="1" applyFont="1" applyFill="1" applyBorder="1" applyAlignment="1">
      <alignment horizontal="right"/>
    </xf>
    <xf numFmtId="0" fontId="5" fillId="5" borderId="8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wrapText="1"/>
    </xf>
    <xf numFmtId="166" fontId="5" fillId="5" borderId="1" xfId="0" applyNumberFormat="1" applyFont="1" applyFill="1" applyBorder="1" applyAlignment="1">
      <alignment horizontal="right" vertical="center"/>
    </xf>
    <xf numFmtId="165" fontId="5" fillId="5" borderId="1" xfId="0" applyNumberFormat="1" applyFont="1" applyFill="1" applyBorder="1" applyAlignment="1">
      <alignment vertical="center"/>
    </xf>
    <xf numFmtId="166" fontId="5" fillId="6" borderId="1" xfId="0" applyNumberFormat="1" applyFont="1" applyFill="1" applyBorder="1"/>
    <xf numFmtId="0" fontId="5" fillId="6" borderId="8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0" fontId="0" fillId="9" borderId="1" xfId="0" applyFill="1" applyBorder="1"/>
    <xf numFmtId="0" fontId="5" fillId="9" borderId="6" xfId="0" applyFont="1" applyFill="1" applyBorder="1" applyAlignment="1">
      <alignment vertical="center"/>
    </xf>
    <xf numFmtId="0" fontId="5" fillId="9" borderId="14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5" fillId="2" borderId="8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165" fontId="1" fillId="0" borderId="17" xfId="0" applyNumberFormat="1" applyFont="1" applyBorder="1"/>
    <xf numFmtId="165" fontId="17" fillId="0" borderId="16" xfId="0" applyNumberFormat="1" applyFont="1" applyBorder="1"/>
    <xf numFmtId="165" fontId="5" fillId="9" borderId="15" xfId="0" applyNumberFormat="1" applyFont="1" applyFill="1" applyBorder="1"/>
    <xf numFmtId="0" fontId="2" fillId="4" borderId="12" xfId="0" applyFont="1" applyFill="1" applyBorder="1" applyAlignment="1">
      <alignment horizontal="center" vertical="center" wrapText="1"/>
    </xf>
    <xf numFmtId="3" fontId="10" fillId="4" borderId="12" xfId="0" applyNumberFormat="1" applyFont="1" applyFill="1" applyBorder="1" applyAlignment="1">
      <alignment horizontal="center" vertical="center"/>
    </xf>
    <xf numFmtId="167" fontId="10" fillId="4" borderId="12" xfId="0" applyNumberFormat="1" applyFont="1" applyFill="1" applyBorder="1" applyAlignment="1">
      <alignment horizontal="center" vertical="center"/>
    </xf>
    <xf numFmtId="167" fontId="10" fillId="4" borderId="12" xfId="0" applyNumberFormat="1" applyFont="1" applyFill="1" applyBorder="1" applyAlignment="1">
      <alignment horizontal="left" vertical="center"/>
    </xf>
    <xf numFmtId="165" fontId="10" fillId="4" borderId="12" xfId="0" applyNumberFormat="1" applyFont="1" applyFill="1" applyBorder="1" applyAlignment="1">
      <alignment horizontal="right" vertical="center"/>
    </xf>
    <xf numFmtId="165" fontId="10" fillId="4" borderId="12" xfId="0" applyNumberFormat="1" applyFont="1" applyFill="1" applyBorder="1"/>
    <xf numFmtId="165" fontId="0" fillId="4" borderId="12" xfId="0" applyNumberFormat="1" applyFill="1" applyBorder="1"/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167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/>
    <xf numFmtId="165" fontId="5" fillId="4" borderId="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166" fontId="4" fillId="3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15" fillId="5" borderId="1" xfId="0" applyNumberFormat="1" applyFont="1" applyFill="1" applyBorder="1" applyAlignment="1">
      <alignment vertical="center"/>
    </xf>
    <xf numFmtId="165" fontId="14" fillId="6" borderId="1" xfId="0" applyNumberFormat="1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65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 applyAlignment="1">
      <alignment vertical="center"/>
    </xf>
    <xf numFmtId="165" fontId="14" fillId="9" borderId="1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1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0" xfId="2" applyFont="1" applyAlignment="1">
      <alignment horizontal="center" wrapText="1"/>
    </xf>
    <xf numFmtId="0" fontId="19" fillId="0" borderId="0" xfId="0" applyFont="1" applyAlignment="1">
      <alignment horizontal="left" vertical="top"/>
    </xf>
    <xf numFmtId="0" fontId="2" fillId="0" borderId="0" xfId="0" applyFont="1" applyAlignment="1"/>
  </cellXfs>
  <cellStyles count="3">
    <cellStyle name="Normalno" xfId="0" builtinId="0"/>
    <cellStyle name="Normalno 2" xfId="1" xr:uid="{03C5CC70-9434-488A-968C-00A764DC8273}"/>
    <cellStyle name="Normalno 3" xfId="2" xr:uid="{8EBB59D7-01A0-4C77-9009-6ED403F15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A2ED-A9D9-4381-82A4-BB5A0FD5E8D5}">
  <dimension ref="A1:O40"/>
  <sheetViews>
    <sheetView view="pageLayout" zoomScaleNormal="100" workbookViewId="0">
      <selection activeCell="J8" sqref="J8"/>
    </sheetView>
  </sheetViews>
  <sheetFormatPr defaultRowHeight="15" x14ac:dyDescent="0.25"/>
  <cols>
    <col min="5" max="5" width="34.5703125" customWidth="1"/>
    <col min="6" max="6" width="17.28515625" hidden="1" customWidth="1"/>
    <col min="7" max="7" width="29.85546875" customWidth="1"/>
    <col min="8" max="8" width="31.28515625" customWidth="1"/>
  </cols>
  <sheetData>
    <row r="1" spans="1:15" x14ac:dyDescent="0.25">
      <c r="A1" s="292" t="s">
        <v>135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5" x14ac:dyDescent="0.2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5" ht="15" customHeight="1" x14ac:dyDescent="0.2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8"/>
      <c r="M3" s="282"/>
      <c r="N3" s="282"/>
      <c r="O3" s="282"/>
    </row>
    <row r="4" spans="1:15" ht="18.75" customHeight="1" x14ac:dyDescent="0.2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8"/>
      <c r="M4" s="282"/>
      <c r="N4" s="282"/>
      <c r="O4" s="282"/>
    </row>
    <row r="5" spans="1:15" ht="18.75" customHeight="1" x14ac:dyDescent="0.25">
      <c r="A5" s="285"/>
      <c r="B5" s="285"/>
      <c r="C5" s="285"/>
      <c r="D5" s="285"/>
      <c r="E5" s="235" t="s">
        <v>136</v>
      </c>
      <c r="F5" s="235"/>
      <c r="G5" s="235"/>
      <c r="H5" s="235"/>
      <c r="I5" s="293"/>
      <c r="J5" s="285"/>
      <c r="K5" s="285"/>
      <c r="L5" s="288"/>
      <c r="M5" s="282"/>
      <c r="N5" s="282"/>
      <c r="O5" s="282"/>
    </row>
    <row r="6" spans="1:15" x14ac:dyDescent="0.25">
      <c r="E6" s="212" t="s">
        <v>13</v>
      </c>
      <c r="F6" s="212"/>
      <c r="G6" s="212"/>
      <c r="H6" s="212"/>
      <c r="I6" s="2"/>
      <c r="J6" s="2"/>
      <c r="K6" s="2"/>
      <c r="L6" s="2"/>
    </row>
    <row r="7" spans="1:15" x14ac:dyDescent="0.25">
      <c r="E7" s="212"/>
      <c r="F7" s="212"/>
      <c r="G7" s="212"/>
      <c r="H7" s="212"/>
      <c r="I7" s="2"/>
      <c r="J7" s="2"/>
      <c r="K7" s="2"/>
      <c r="L7" s="2"/>
    </row>
    <row r="8" spans="1:15" ht="15" customHeight="1" x14ac:dyDescent="0.25">
      <c r="E8" s="211" t="s">
        <v>14</v>
      </c>
      <c r="F8" s="283"/>
      <c r="G8" s="283"/>
      <c r="H8" s="283"/>
      <c r="I8" s="2"/>
      <c r="J8" s="2"/>
      <c r="K8" s="2"/>
      <c r="L8" s="2"/>
    </row>
    <row r="9" spans="1:15" ht="15" customHeight="1" x14ac:dyDescent="0.25">
      <c r="E9" s="211"/>
      <c r="F9" s="283"/>
      <c r="G9" s="283"/>
      <c r="H9" s="283"/>
      <c r="I9" s="2"/>
      <c r="J9" s="2"/>
      <c r="K9" s="2"/>
      <c r="L9" s="2"/>
    </row>
    <row r="10" spans="1:15" x14ac:dyDescent="0.25">
      <c r="E10" s="286" t="s">
        <v>126</v>
      </c>
      <c r="F10" s="287"/>
      <c r="G10" s="287"/>
      <c r="H10" s="287"/>
    </row>
    <row r="11" spans="1:15" x14ac:dyDescent="0.25">
      <c r="E11" s="34"/>
      <c r="F11" s="35"/>
      <c r="G11" s="269" t="s">
        <v>122</v>
      </c>
      <c r="H11" s="36" t="s">
        <v>114</v>
      </c>
      <c r="I11" s="1"/>
    </row>
    <row r="12" spans="1:15" x14ac:dyDescent="0.25">
      <c r="E12" s="34"/>
      <c r="F12" s="35"/>
      <c r="G12" s="197" t="s">
        <v>54</v>
      </c>
      <c r="H12" s="36" t="s">
        <v>54</v>
      </c>
      <c r="I12" s="1"/>
    </row>
    <row r="13" spans="1:15" x14ac:dyDescent="0.25">
      <c r="E13" s="37" t="s">
        <v>0</v>
      </c>
      <c r="F13" s="38">
        <f>F16-77500</f>
        <v>12780400</v>
      </c>
      <c r="G13" s="41">
        <v>1769282</v>
      </c>
      <c r="H13" s="39">
        <v>1757594</v>
      </c>
    </row>
    <row r="14" spans="1:15" x14ac:dyDescent="0.25">
      <c r="E14" s="34" t="s">
        <v>1</v>
      </c>
      <c r="F14" s="40">
        <v>12780400</v>
      </c>
      <c r="G14" s="41">
        <v>1769282</v>
      </c>
      <c r="H14" s="39">
        <v>1757594</v>
      </c>
    </row>
    <row r="15" spans="1:15" ht="29.25" x14ac:dyDescent="0.25">
      <c r="E15" s="42" t="s">
        <v>2</v>
      </c>
      <c r="F15" s="43">
        <v>0</v>
      </c>
      <c r="G15" s="198">
        <v>0</v>
      </c>
      <c r="H15" s="44">
        <v>0</v>
      </c>
    </row>
    <row r="16" spans="1:15" x14ac:dyDescent="0.25">
      <c r="E16" s="37" t="s">
        <v>3</v>
      </c>
      <c r="F16" s="38">
        <v>12857900</v>
      </c>
      <c r="G16" s="199">
        <v>1807038</v>
      </c>
      <c r="H16" s="45">
        <v>1795350</v>
      </c>
    </row>
    <row r="17" spans="5:8" x14ac:dyDescent="0.25">
      <c r="E17" s="34" t="s">
        <v>4</v>
      </c>
      <c r="F17" s="40">
        <f>F16-F18</f>
        <v>12653900</v>
      </c>
      <c r="G17" s="41">
        <f>G16-G18</f>
        <v>1776095</v>
      </c>
      <c r="H17" s="39">
        <f t="shared" ref="H17" si="0">H16-H18</f>
        <v>1771670</v>
      </c>
    </row>
    <row r="18" spans="5:8" ht="29.25" customHeight="1" x14ac:dyDescent="0.25">
      <c r="E18" s="46" t="s">
        <v>5</v>
      </c>
      <c r="F18" s="40">
        <v>204000</v>
      </c>
      <c r="G18" s="200">
        <v>30943</v>
      </c>
      <c r="H18" s="47">
        <v>23680</v>
      </c>
    </row>
    <row r="19" spans="5:8" x14ac:dyDescent="0.25">
      <c r="E19" s="34" t="s">
        <v>6</v>
      </c>
      <c r="F19" s="40">
        <f>F13-F16</f>
        <v>-77500</v>
      </c>
      <c r="G19" s="201">
        <f>G13-G16</f>
        <v>-37756</v>
      </c>
      <c r="H19" s="48">
        <f t="shared" ref="H19" si="1">H13-H16</f>
        <v>-37756</v>
      </c>
    </row>
    <row r="20" spans="5:8" x14ac:dyDescent="0.25">
      <c r="E20" s="49"/>
      <c r="F20" s="50"/>
      <c r="G20" s="51"/>
    </row>
    <row r="21" spans="5:8" x14ac:dyDescent="0.25">
      <c r="E21" s="209" t="s">
        <v>17</v>
      </c>
      <c r="F21" s="209"/>
      <c r="G21" s="209"/>
    </row>
    <row r="22" spans="5:8" x14ac:dyDescent="0.25">
      <c r="E22" s="52"/>
      <c r="F22" s="52"/>
      <c r="G22" s="52"/>
    </row>
    <row r="23" spans="5:8" ht="30" customHeight="1" x14ac:dyDescent="0.25">
      <c r="E23" s="34"/>
      <c r="F23" s="35"/>
      <c r="G23" s="197" t="s">
        <v>101</v>
      </c>
      <c r="H23" s="36" t="s">
        <v>119</v>
      </c>
    </row>
    <row r="24" spans="5:8" ht="30.75" customHeight="1" x14ac:dyDescent="0.25">
      <c r="E24" s="46" t="s">
        <v>9</v>
      </c>
      <c r="F24" s="34"/>
      <c r="G24" s="202">
        <v>0</v>
      </c>
      <c r="H24" s="53">
        <v>0</v>
      </c>
    </row>
    <row r="25" spans="5:8" ht="29.25" customHeight="1" x14ac:dyDescent="0.25">
      <c r="E25" s="46" t="s">
        <v>10</v>
      </c>
      <c r="F25" s="46"/>
      <c r="G25" s="202">
        <v>0</v>
      </c>
      <c r="H25" s="53">
        <v>0</v>
      </c>
    </row>
    <row r="26" spans="5:8" x14ac:dyDescent="0.25">
      <c r="E26" s="54" t="s">
        <v>11</v>
      </c>
      <c r="F26" s="55"/>
      <c r="G26" s="203"/>
      <c r="H26" s="56"/>
    </row>
    <row r="27" spans="5:8" x14ac:dyDescent="0.25">
      <c r="E27" s="57"/>
      <c r="F27" s="57"/>
      <c r="G27" s="58"/>
    </row>
    <row r="28" spans="5:8" x14ac:dyDescent="0.25">
      <c r="E28" s="209" t="s">
        <v>18</v>
      </c>
      <c r="F28" s="210"/>
      <c r="G28" s="210"/>
    </row>
    <row r="29" spans="5:8" x14ac:dyDescent="0.25">
      <c r="E29" s="59"/>
      <c r="F29" s="59"/>
      <c r="G29" s="59"/>
    </row>
    <row r="30" spans="5:8" x14ac:dyDescent="0.25">
      <c r="E30" s="34"/>
      <c r="F30" s="35"/>
      <c r="G30" s="197" t="s">
        <v>102</v>
      </c>
      <c r="H30" s="36" t="s">
        <v>120</v>
      </c>
    </row>
    <row r="31" spans="5:8" x14ac:dyDescent="0.25">
      <c r="E31" s="34"/>
      <c r="F31" s="35"/>
      <c r="G31" s="197" t="s">
        <v>54</v>
      </c>
      <c r="H31" s="36" t="s">
        <v>54</v>
      </c>
    </row>
    <row r="32" spans="5:8" ht="29.25" x14ac:dyDescent="0.25">
      <c r="E32" s="60" t="s">
        <v>7</v>
      </c>
      <c r="F32" s="61">
        <v>77500</v>
      </c>
      <c r="G32" s="199">
        <v>37756</v>
      </c>
      <c r="H32" s="45">
        <v>37756</v>
      </c>
    </row>
    <row r="33" spans="5:8" ht="44.25" customHeight="1" x14ac:dyDescent="0.25">
      <c r="E33" s="60" t="s">
        <v>8</v>
      </c>
      <c r="F33" s="62">
        <v>77500</v>
      </c>
      <c r="G33" s="199">
        <v>37756</v>
      </c>
      <c r="H33" s="45">
        <v>37756</v>
      </c>
    </row>
    <row r="34" spans="5:8" x14ac:dyDescent="0.25">
      <c r="E34" s="55" t="s">
        <v>12</v>
      </c>
      <c r="F34" s="55"/>
      <c r="G34" s="203">
        <v>0</v>
      </c>
      <c r="H34" s="56">
        <v>0</v>
      </c>
    </row>
    <row r="35" spans="5:8" ht="14.25" customHeight="1" x14ac:dyDescent="0.25">
      <c r="E35" s="63" t="s">
        <v>107</v>
      </c>
      <c r="F35" s="63"/>
      <c r="G35" s="63"/>
    </row>
    <row r="36" spans="5:8" x14ac:dyDescent="0.25">
      <c r="E36" s="63" t="s">
        <v>109</v>
      </c>
      <c r="F36" s="63"/>
      <c r="G36" s="63"/>
    </row>
    <row r="37" spans="5:8" x14ac:dyDescent="0.25">
      <c r="E37" s="63" t="s">
        <v>108</v>
      </c>
      <c r="F37" s="63"/>
      <c r="G37" s="63"/>
    </row>
    <row r="38" spans="5:8" x14ac:dyDescent="0.25">
      <c r="E38" s="63"/>
      <c r="F38" s="63"/>
      <c r="G38" s="63"/>
    </row>
    <row r="39" spans="5:8" x14ac:dyDescent="0.25">
      <c r="E39" s="63" t="s">
        <v>106</v>
      </c>
      <c r="F39" s="63"/>
      <c r="G39" s="63"/>
    </row>
    <row r="40" spans="5:8" x14ac:dyDescent="0.25">
      <c r="E40" s="63" t="s">
        <v>95</v>
      </c>
      <c r="F40" s="63"/>
      <c r="G40" s="63"/>
    </row>
  </sheetData>
  <mergeCells count="8">
    <mergeCell ref="E21:G21"/>
    <mergeCell ref="E28:G28"/>
    <mergeCell ref="E6:H7"/>
    <mergeCell ref="E8:H9"/>
    <mergeCell ref="E10:H10"/>
    <mergeCell ref="A3:K4"/>
    <mergeCell ref="A1:K2"/>
    <mergeCell ref="E5:H5"/>
  </mergeCells>
  <phoneticPr fontId="18" type="noConversion"/>
  <pageMargins left="3.937007874015748E-2" right="3.937007874015748E-2" top="0.19685039370078741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436F-12FB-45C7-939D-9C48A6218D03}">
  <dimension ref="D1:T73"/>
  <sheetViews>
    <sheetView workbookViewId="0">
      <selection activeCell="P8" sqref="P8"/>
    </sheetView>
  </sheetViews>
  <sheetFormatPr defaultRowHeight="15" x14ac:dyDescent="0.25"/>
  <cols>
    <col min="3" max="3" width="4.42578125" customWidth="1"/>
    <col min="4" max="4" width="9.140625" customWidth="1"/>
    <col min="5" max="5" width="8.7109375" customWidth="1"/>
    <col min="6" max="6" width="6.42578125" customWidth="1"/>
    <col min="8" max="8" width="32.42578125" customWidth="1"/>
    <col min="9" max="9" width="17" hidden="1" customWidth="1"/>
    <col min="10" max="10" width="2.7109375" hidden="1" customWidth="1"/>
    <col min="11" max="11" width="20.28515625" customWidth="1"/>
    <col min="12" max="12" width="3.5703125" hidden="1" customWidth="1"/>
    <col min="13" max="13" width="20.85546875" customWidth="1"/>
    <col min="15" max="15" width="12.42578125" bestFit="1" customWidth="1"/>
    <col min="16" max="16" width="11.7109375" bestFit="1" customWidth="1"/>
    <col min="17" max="17" width="10.140625" bestFit="1" customWidth="1"/>
    <col min="18" max="18" width="11.7109375" bestFit="1" customWidth="1"/>
    <col min="20" max="20" width="11.7109375" bestFit="1" customWidth="1"/>
  </cols>
  <sheetData>
    <row r="1" spans="4:13" x14ac:dyDescent="0.25">
      <c r="D1" s="290" t="s">
        <v>127</v>
      </c>
      <c r="E1" s="290"/>
      <c r="F1" s="290"/>
      <c r="G1" s="290"/>
      <c r="H1" s="290"/>
      <c r="I1" s="290"/>
      <c r="J1" s="290"/>
      <c r="K1" s="290"/>
      <c r="L1" s="290"/>
      <c r="M1" s="290"/>
    </row>
    <row r="2" spans="4:13" ht="15" customHeight="1" x14ac:dyDescent="0.25">
      <c r="D2" s="289" t="s">
        <v>128</v>
      </c>
      <c r="E2" s="289"/>
      <c r="F2" s="289"/>
      <c r="G2" s="289"/>
      <c r="H2" s="289"/>
      <c r="I2" s="289"/>
      <c r="J2" s="289"/>
      <c r="K2" s="289"/>
      <c r="L2" s="289"/>
      <c r="M2" s="289"/>
    </row>
    <row r="3" spans="4:13" x14ac:dyDescent="0.25"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4:13" ht="15" customHeight="1" x14ac:dyDescent="0.25">
      <c r="D4" s="251" t="s">
        <v>117</v>
      </c>
      <c r="E4" s="251"/>
      <c r="F4" s="251"/>
      <c r="G4" s="251"/>
      <c r="H4" s="251"/>
      <c r="I4" s="251"/>
      <c r="J4" s="251"/>
      <c r="K4" s="251"/>
      <c r="L4" s="251"/>
      <c r="M4" s="251"/>
    </row>
    <row r="5" spans="4:13" x14ac:dyDescent="0.25"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4:13" ht="8.25" customHeight="1" x14ac:dyDescent="0.25">
      <c r="D6" s="251"/>
      <c r="E6" s="251"/>
      <c r="F6" s="251"/>
      <c r="G6" s="251"/>
      <c r="H6" s="251"/>
      <c r="I6" s="251"/>
      <c r="J6" s="251"/>
      <c r="K6" s="251"/>
      <c r="L6" s="251"/>
      <c r="M6" s="251"/>
    </row>
    <row r="7" spans="4:13" x14ac:dyDescent="0.25">
      <c r="D7" s="252" t="s">
        <v>13</v>
      </c>
      <c r="E7" s="252"/>
      <c r="F7" s="252"/>
      <c r="G7" s="252"/>
      <c r="H7" s="252"/>
      <c r="I7" s="252"/>
      <c r="J7" s="252"/>
      <c r="K7" s="252"/>
      <c r="L7" s="252"/>
      <c r="M7" s="252"/>
    </row>
    <row r="8" spans="4:13" x14ac:dyDescent="0.25">
      <c r="D8" s="65"/>
      <c r="E8" s="65"/>
      <c r="F8" s="65"/>
      <c r="G8" s="65"/>
      <c r="H8" s="65"/>
      <c r="I8" s="65"/>
      <c r="J8" s="65"/>
      <c r="K8" s="65"/>
      <c r="L8" s="65"/>
    </row>
    <row r="9" spans="4:13" x14ac:dyDescent="0.25">
      <c r="D9" s="252" t="s">
        <v>19</v>
      </c>
      <c r="E9" s="252"/>
      <c r="F9" s="252"/>
      <c r="G9" s="252"/>
      <c r="H9" s="252"/>
      <c r="I9" s="252"/>
      <c r="J9" s="252"/>
      <c r="K9" s="252"/>
      <c r="L9" s="252"/>
      <c r="M9" s="252"/>
    </row>
    <row r="10" spans="4:13" x14ac:dyDescent="0.25">
      <c r="D10" s="65"/>
      <c r="E10" s="65"/>
      <c r="F10" s="65"/>
      <c r="G10" s="65"/>
      <c r="H10" s="65"/>
      <c r="I10" s="65"/>
      <c r="J10" s="65"/>
      <c r="K10" s="65"/>
      <c r="L10" s="65"/>
    </row>
    <row r="11" spans="4:13" x14ac:dyDescent="0.25">
      <c r="D11" s="235" t="s">
        <v>1</v>
      </c>
      <c r="E11" s="235"/>
      <c r="F11" s="235"/>
      <c r="G11" s="235"/>
      <c r="H11" s="235"/>
      <c r="I11" s="235"/>
      <c r="J11" s="235"/>
      <c r="K11" s="235"/>
      <c r="L11" s="235"/>
      <c r="M11" s="235"/>
    </row>
    <row r="12" spans="4:13" x14ac:dyDescent="0.25">
      <c r="D12" s="65"/>
      <c r="E12" s="65"/>
      <c r="F12" s="65"/>
      <c r="G12" s="65"/>
      <c r="H12" s="65"/>
      <c r="I12" s="65"/>
      <c r="J12" s="65"/>
      <c r="K12" s="65"/>
      <c r="L12" s="65"/>
    </row>
    <row r="13" spans="4:13" ht="30" x14ac:dyDescent="0.25">
      <c r="D13" s="66" t="s">
        <v>20</v>
      </c>
      <c r="E13" s="66" t="s">
        <v>21</v>
      </c>
      <c r="F13" s="67" t="s">
        <v>22</v>
      </c>
      <c r="G13" s="245" t="s">
        <v>23</v>
      </c>
      <c r="H13" s="246"/>
      <c r="I13" s="70"/>
      <c r="J13" s="71"/>
      <c r="K13" s="117" t="s">
        <v>103</v>
      </c>
      <c r="L13" s="71"/>
      <c r="M13" s="117" t="s">
        <v>114</v>
      </c>
    </row>
    <row r="14" spans="4:13" x14ac:dyDescent="0.25">
      <c r="D14" s="213"/>
      <c r="E14" s="214"/>
      <c r="F14" s="214"/>
      <c r="G14" s="214"/>
      <c r="H14" s="215"/>
      <c r="I14" s="71" t="s">
        <v>53</v>
      </c>
      <c r="J14" s="71"/>
      <c r="K14" s="72" t="s">
        <v>54</v>
      </c>
      <c r="L14" s="71"/>
      <c r="M14" s="72" t="s">
        <v>54</v>
      </c>
    </row>
    <row r="15" spans="4:13" x14ac:dyDescent="0.25">
      <c r="D15" s="73">
        <v>6</v>
      </c>
      <c r="E15" s="74"/>
      <c r="F15" s="74"/>
      <c r="G15" s="249" t="s">
        <v>24</v>
      </c>
      <c r="H15" s="250"/>
      <c r="I15" s="75">
        <f t="shared" ref="I15:J15" si="0">I16+I21+I23+I26+I28</f>
        <v>12780400</v>
      </c>
      <c r="J15" s="77" t="e">
        <f t="shared" si="0"/>
        <v>#REF!</v>
      </c>
      <c r="K15" s="76">
        <f>K16+K21+K23+K26+K28</f>
        <v>1807038</v>
      </c>
      <c r="L15" s="76">
        <f t="shared" ref="L15:M15" si="1">L16+L21+L23+L26+L28</f>
        <v>1807038</v>
      </c>
      <c r="M15" s="76">
        <f t="shared" si="1"/>
        <v>1795350</v>
      </c>
    </row>
    <row r="16" spans="4:13" ht="33.75" customHeight="1" x14ac:dyDescent="0.25">
      <c r="D16" s="78"/>
      <c r="E16" s="79">
        <v>63</v>
      </c>
      <c r="F16" s="78"/>
      <c r="G16" s="243" t="s">
        <v>25</v>
      </c>
      <c r="H16" s="244"/>
      <c r="I16" s="80">
        <f>I17+I18+I20</f>
        <v>1365000</v>
      </c>
      <c r="J16" s="81" t="e">
        <f>J17+J18+J20</f>
        <v>#REF!</v>
      </c>
      <c r="K16" s="81">
        <f>K17+K18+K19+K20</f>
        <v>187367</v>
      </c>
      <c r="L16" s="81">
        <f t="shared" ref="L16" si="2">L17+L18+L19+L20</f>
        <v>187367</v>
      </c>
      <c r="M16" s="81">
        <f>M17+M18+M19+M20</f>
        <v>173979</v>
      </c>
    </row>
    <row r="17" spans="4:18" ht="27.75" customHeight="1" x14ac:dyDescent="0.25">
      <c r="D17" s="82"/>
      <c r="E17" s="82"/>
      <c r="F17" s="83">
        <v>44</v>
      </c>
      <c r="G17" s="227" t="s">
        <v>26</v>
      </c>
      <c r="H17" s="228"/>
      <c r="I17" s="84">
        <v>30000</v>
      </c>
      <c r="J17" s="85" t="e">
        <f>#REF!/7.5345</f>
        <v>#REF!</v>
      </c>
      <c r="K17" s="86">
        <v>3981</v>
      </c>
      <c r="L17" s="86">
        <v>3981</v>
      </c>
      <c r="M17" s="86">
        <v>3981</v>
      </c>
    </row>
    <row r="18" spans="4:18" ht="23.25" customHeight="1" x14ac:dyDescent="0.25">
      <c r="D18" s="82"/>
      <c r="E18" s="82"/>
      <c r="F18" s="83">
        <v>54</v>
      </c>
      <c r="G18" s="227" t="s">
        <v>28</v>
      </c>
      <c r="H18" s="228"/>
      <c r="I18" s="84">
        <v>1270000</v>
      </c>
      <c r="J18" s="85">
        <v>0</v>
      </c>
      <c r="K18" s="86">
        <v>143754</v>
      </c>
      <c r="L18" s="86">
        <v>143754</v>
      </c>
      <c r="M18" s="86">
        <v>129366</v>
      </c>
    </row>
    <row r="19" spans="4:18" ht="23.25" customHeight="1" x14ac:dyDescent="0.25">
      <c r="D19" s="82"/>
      <c r="E19" s="82"/>
      <c r="F19" s="89">
        <v>92</v>
      </c>
      <c r="G19" s="237" t="s">
        <v>112</v>
      </c>
      <c r="H19" s="238"/>
      <c r="I19" s="185"/>
      <c r="J19" s="103"/>
      <c r="K19" s="103">
        <v>24805</v>
      </c>
      <c r="L19" s="103">
        <v>24805</v>
      </c>
      <c r="M19" s="103">
        <v>24805</v>
      </c>
    </row>
    <row r="20" spans="4:18" ht="29.25" customHeight="1" x14ac:dyDescent="0.25">
      <c r="D20" s="82"/>
      <c r="E20" s="82"/>
      <c r="F20" s="83">
        <v>55</v>
      </c>
      <c r="G20" s="227" t="s">
        <v>27</v>
      </c>
      <c r="H20" s="228"/>
      <c r="I20" s="84">
        <v>65000</v>
      </c>
      <c r="J20" s="85">
        <v>65000</v>
      </c>
      <c r="K20" s="86">
        <v>14827</v>
      </c>
      <c r="L20" s="86">
        <v>14827</v>
      </c>
      <c r="M20" s="86">
        <v>15827</v>
      </c>
    </row>
    <row r="21" spans="4:18" x14ac:dyDescent="0.25">
      <c r="D21" s="78"/>
      <c r="E21" s="87">
        <v>64</v>
      </c>
      <c r="F21" s="78"/>
      <c r="G21" s="231" t="s">
        <v>29</v>
      </c>
      <c r="H21" s="232"/>
      <c r="I21" s="80">
        <v>400</v>
      </c>
      <c r="J21" s="81">
        <v>200</v>
      </c>
      <c r="K21" s="81">
        <v>54</v>
      </c>
      <c r="L21" s="81">
        <v>54</v>
      </c>
      <c r="M21" s="81">
        <v>54</v>
      </c>
    </row>
    <row r="22" spans="4:18" x14ac:dyDescent="0.25">
      <c r="D22" s="82"/>
      <c r="E22" s="82"/>
      <c r="F22" s="83">
        <v>32</v>
      </c>
      <c r="G22" s="233" t="s">
        <v>30</v>
      </c>
      <c r="H22" s="234"/>
      <c r="I22" s="84">
        <v>400</v>
      </c>
      <c r="J22" s="85">
        <v>200</v>
      </c>
      <c r="K22" s="86">
        <v>54</v>
      </c>
      <c r="L22" s="86">
        <v>54</v>
      </c>
      <c r="M22" s="86">
        <v>54</v>
      </c>
    </row>
    <row r="23" spans="4:18" ht="45" customHeight="1" x14ac:dyDescent="0.25">
      <c r="D23" s="78"/>
      <c r="E23" s="79">
        <v>65</v>
      </c>
      <c r="F23" s="78"/>
      <c r="G23" s="241" t="s">
        <v>31</v>
      </c>
      <c r="H23" s="242"/>
      <c r="I23" s="80">
        <v>2000000</v>
      </c>
      <c r="J23" s="81">
        <v>2000000</v>
      </c>
      <c r="K23" s="81">
        <f>K24+K25</f>
        <v>278400</v>
      </c>
      <c r="L23" s="81">
        <f t="shared" ref="L23" si="3">L24+L25</f>
        <v>278400</v>
      </c>
      <c r="M23" s="81">
        <f>M24+M25</f>
        <v>278600</v>
      </c>
    </row>
    <row r="24" spans="4:18" x14ac:dyDescent="0.25">
      <c r="D24" s="82"/>
      <c r="E24" s="82"/>
      <c r="F24" s="83">
        <v>44</v>
      </c>
      <c r="G24" s="233" t="s">
        <v>32</v>
      </c>
      <c r="H24" s="234"/>
      <c r="I24" s="84">
        <v>2000000</v>
      </c>
      <c r="J24" s="85">
        <v>2000000</v>
      </c>
      <c r="K24" s="86">
        <v>265449</v>
      </c>
      <c r="L24" s="86">
        <v>265449</v>
      </c>
      <c r="M24" s="86">
        <v>265649</v>
      </c>
      <c r="R24" s="3"/>
    </row>
    <row r="25" spans="4:18" x14ac:dyDescent="0.25">
      <c r="D25" s="82"/>
      <c r="E25" s="82"/>
      <c r="F25" s="89">
        <v>92</v>
      </c>
      <c r="G25" s="247" t="s">
        <v>112</v>
      </c>
      <c r="H25" s="248"/>
      <c r="I25" s="185"/>
      <c r="J25" s="103"/>
      <c r="K25" s="103">
        <v>12951</v>
      </c>
      <c r="L25" s="103">
        <v>12951</v>
      </c>
      <c r="M25" s="103">
        <v>12951</v>
      </c>
      <c r="R25" s="3"/>
    </row>
    <row r="26" spans="4:18" ht="58.5" customHeight="1" x14ac:dyDescent="0.25">
      <c r="D26" s="78"/>
      <c r="E26" s="79">
        <v>66</v>
      </c>
      <c r="F26" s="78"/>
      <c r="G26" s="241" t="s">
        <v>36</v>
      </c>
      <c r="H26" s="242"/>
      <c r="I26" s="80">
        <v>10000</v>
      </c>
      <c r="J26" s="81">
        <v>10000</v>
      </c>
      <c r="K26" s="81">
        <v>1327</v>
      </c>
      <c r="L26" s="81">
        <v>1327</v>
      </c>
      <c r="M26" s="81">
        <v>1327</v>
      </c>
    </row>
    <row r="27" spans="4:18" x14ac:dyDescent="0.25">
      <c r="D27" s="82"/>
      <c r="E27" s="82"/>
      <c r="F27" s="88">
        <v>62</v>
      </c>
      <c r="G27" s="233" t="s">
        <v>33</v>
      </c>
      <c r="H27" s="234"/>
      <c r="I27" s="84">
        <v>10000</v>
      </c>
      <c r="J27" s="85">
        <v>10000</v>
      </c>
      <c r="K27" s="86">
        <v>1327</v>
      </c>
      <c r="L27" s="86">
        <v>1327</v>
      </c>
      <c r="M27" s="86">
        <v>1327</v>
      </c>
    </row>
    <row r="28" spans="4:18" ht="44.25" customHeight="1" x14ac:dyDescent="0.25">
      <c r="D28" s="78"/>
      <c r="E28" s="79">
        <v>67</v>
      </c>
      <c r="F28" s="78"/>
      <c r="G28" s="243" t="s">
        <v>34</v>
      </c>
      <c r="H28" s="244"/>
      <c r="I28" s="80">
        <v>9405000</v>
      </c>
      <c r="J28" s="81">
        <v>9325000</v>
      </c>
      <c r="K28" s="81">
        <v>1339890</v>
      </c>
      <c r="L28" s="81">
        <v>1339890</v>
      </c>
      <c r="M28" s="81">
        <v>1341390</v>
      </c>
    </row>
    <row r="29" spans="4:18" x14ac:dyDescent="0.25">
      <c r="D29" s="82"/>
      <c r="E29" s="82"/>
      <c r="F29" s="88">
        <v>11</v>
      </c>
      <c r="G29" s="233" t="s">
        <v>35</v>
      </c>
      <c r="H29" s="234"/>
      <c r="I29" s="84">
        <v>9405000</v>
      </c>
      <c r="J29" s="85">
        <v>9325000</v>
      </c>
      <c r="K29" s="86">
        <v>1339890</v>
      </c>
      <c r="L29" s="86">
        <v>1339890</v>
      </c>
      <c r="M29" s="86">
        <v>1341390</v>
      </c>
    </row>
    <row r="30" spans="4:18" x14ac:dyDescent="0.25">
      <c r="D30" s="65"/>
      <c r="E30" s="65"/>
      <c r="F30" s="65"/>
      <c r="G30" s="65"/>
      <c r="H30" s="65"/>
      <c r="I30" s="65"/>
      <c r="J30" s="65"/>
      <c r="K30" s="65"/>
      <c r="L30" s="65"/>
    </row>
    <row r="31" spans="4:18" x14ac:dyDescent="0.25">
      <c r="D31" s="65"/>
      <c r="E31" s="65"/>
      <c r="F31" s="65"/>
      <c r="G31" s="65"/>
      <c r="H31" s="65"/>
      <c r="I31" s="65"/>
      <c r="J31" s="65"/>
      <c r="K31" s="65"/>
      <c r="L31" s="65"/>
    </row>
    <row r="32" spans="4:18" x14ac:dyDescent="0.25">
      <c r="D32" s="65"/>
      <c r="E32" s="65"/>
      <c r="F32" s="65"/>
      <c r="G32" s="65"/>
      <c r="H32" s="65"/>
      <c r="I32" s="65"/>
      <c r="J32" s="65"/>
      <c r="K32" s="65"/>
      <c r="L32" s="65"/>
    </row>
    <row r="33" spans="4:20" x14ac:dyDescent="0.25">
      <c r="D33" s="65"/>
      <c r="E33" s="65"/>
      <c r="F33" s="65"/>
      <c r="G33" s="65"/>
      <c r="H33" s="65"/>
      <c r="I33" s="65"/>
      <c r="J33" s="65"/>
      <c r="K33" s="65"/>
      <c r="L33" s="65"/>
    </row>
    <row r="34" spans="4:20" x14ac:dyDescent="0.25">
      <c r="D34" s="65"/>
      <c r="E34" s="65"/>
      <c r="F34" s="65"/>
      <c r="G34" s="65"/>
      <c r="H34" s="65"/>
      <c r="I34" s="65"/>
      <c r="J34" s="65"/>
      <c r="K34" s="65"/>
      <c r="L34" s="65"/>
    </row>
    <row r="35" spans="4:20" x14ac:dyDescent="0.25">
      <c r="D35" s="65"/>
      <c r="E35" s="65"/>
      <c r="F35" s="65"/>
      <c r="G35" s="65"/>
      <c r="H35" s="65"/>
      <c r="I35" s="65"/>
      <c r="J35" s="65"/>
      <c r="K35" s="65"/>
      <c r="L35" s="65"/>
    </row>
    <row r="36" spans="4:20" x14ac:dyDescent="0.25">
      <c r="D36" s="65"/>
      <c r="E36" s="65"/>
      <c r="F36" s="65"/>
      <c r="G36" s="65"/>
      <c r="H36" s="65"/>
      <c r="I36" s="65"/>
      <c r="J36" s="65"/>
      <c r="K36" s="65"/>
      <c r="L36" s="65"/>
    </row>
    <row r="37" spans="4:20" x14ac:dyDescent="0.25">
      <c r="D37" s="65"/>
      <c r="E37" s="65"/>
      <c r="F37" s="65"/>
      <c r="G37" s="65"/>
      <c r="H37" s="65"/>
      <c r="I37" s="65"/>
      <c r="J37" s="65"/>
      <c r="K37" s="65"/>
      <c r="L37" s="65"/>
    </row>
    <row r="38" spans="4:20" x14ac:dyDescent="0.25">
      <c r="D38" s="235" t="s">
        <v>4</v>
      </c>
      <c r="E38" s="235"/>
      <c r="F38" s="235"/>
      <c r="G38" s="235"/>
      <c r="H38" s="235"/>
      <c r="I38" s="235"/>
      <c r="J38" s="235"/>
      <c r="K38" s="235"/>
      <c r="L38" s="235"/>
    </row>
    <row r="39" spans="4:20" x14ac:dyDescent="0.25">
      <c r="D39" s="32"/>
      <c r="E39" s="32"/>
      <c r="F39" s="32"/>
      <c r="G39" s="32"/>
      <c r="H39" s="32"/>
      <c r="I39" s="32"/>
      <c r="J39" s="32"/>
      <c r="K39" s="32"/>
      <c r="L39" s="32"/>
    </row>
    <row r="40" spans="4:20" ht="30" x14ac:dyDescent="0.25">
      <c r="D40" s="66" t="s">
        <v>20</v>
      </c>
      <c r="E40" s="66" t="s">
        <v>21</v>
      </c>
      <c r="F40" s="67" t="s">
        <v>22</v>
      </c>
      <c r="G40" s="245" t="s">
        <v>23</v>
      </c>
      <c r="H40" s="246"/>
      <c r="I40" s="70"/>
      <c r="J40" s="90"/>
      <c r="K40" s="117" t="s">
        <v>15</v>
      </c>
      <c r="L40" s="90"/>
      <c r="M40" s="117" t="s">
        <v>114</v>
      </c>
    </row>
    <row r="41" spans="4:20" x14ac:dyDescent="0.25">
      <c r="D41" s="213"/>
      <c r="E41" s="214"/>
      <c r="F41" s="214"/>
      <c r="G41" s="214"/>
      <c r="H41" s="215"/>
      <c r="I41" s="71"/>
      <c r="J41" s="71"/>
      <c r="K41" s="72" t="s">
        <v>54</v>
      </c>
      <c r="L41" s="72" t="s">
        <v>54</v>
      </c>
      <c r="M41" s="72" t="s">
        <v>54</v>
      </c>
    </row>
    <row r="42" spans="4:20" x14ac:dyDescent="0.25">
      <c r="D42" s="71">
        <v>3</v>
      </c>
      <c r="E42" s="90"/>
      <c r="F42" s="90"/>
      <c r="G42" s="233" t="s">
        <v>37</v>
      </c>
      <c r="H42" s="234"/>
      <c r="I42" s="98">
        <f>I43+I48+I54</f>
        <v>12653900</v>
      </c>
      <c r="J42" s="91">
        <f>J43+J48+J54</f>
        <v>11376200</v>
      </c>
      <c r="K42" s="99">
        <f>K43+K48+K54</f>
        <v>1776095</v>
      </c>
      <c r="L42" s="99">
        <f t="shared" ref="L42" si="4">L43+L48+L54</f>
        <v>1776095</v>
      </c>
      <c r="M42" s="99">
        <f>M43+M48+M54</f>
        <v>1771670</v>
      </c>
    </row>
    <row r="43" spans="4:20" ht="26.25" customHeight="1" x14ac:dyDescent="0.25">
      <c r="D43" s="78"/>
      <c r="E43" s="79">
        <v>31</v>
      </c>
      <c r="F43" s="78"/>
      <c r="G43" s="225" t="s">
        <v>39</v>
      </c>
      <c r="H43" s="226"/>
      <c r="I43" s="100">
        <f>I44+I45+I46</f>
        <v>10433000</v>
      </c>
      <c r="J43" s="92">
        <f>J44+J45</f>
        <v>9485000</v>
      </c>
      <c r="K43" s="92">
        <f>K44+K45+K46+K47</f>
        <v>1457498</v>
      </c>
      <c r="L43" s="92">
        <f t="shared" ref="L43" si="5">L44+L45+L46+L47</f>
        <v>1457498</v>
      </c>
      <c r="M43" s="92">
        <f>M44+M45+M46+M47</f>
        <v>1457498</v>
      </c>
    </row>
    <row r="44" spans="4:20" ht="24.75" customHeight="1" x14ac:dyDescent="0.25">
      <c r="D44" s="82"/>
      <c r="E44" s="82"/>
      <c r="F44" s="83">
        <v>11</v>
      </c>
      <c r="G44" s="227" t="s">
        <v>38</v>
      </c>
      <c r="H44" s="228"/>
      <c r="I44" s="84">
        <v>9340000</v>
      </c>
      <c r="J44" s="85">
        <v>9300000</v>
      </c>
      <c r="K44" s="86">
        <v>1312431</v>
      </c>
      <c r="L44" s="86">
        <v>1312431</v>
      </c>
      <c r="M44" s="86">
        <v>1312431</v>
      </c>
    </row>
    <row r="45" spans="4:20" x14ac:dyDescent="0.25">
      <c r="D45" s="82"/>
      <c r="E45" s="82"/>
      <c r="F45" s="83">
        <v>44</v>
      </c>
      <c r="G45" s="227" t="s">
        <v>41</v>
      </c>
      <c r="H45" s="228"/>
      <c r="I45" s="101">
        <v>185000</v>
      </c>
      <c r="J45" s="85">
        <v>185000</v>
      </c>
      <c r="K45" s="86">
        <v>24554</v>
      </c>
      <c r="L45" s="86">
        <v>24554</v>
      </c>
      <c r="M45" s="86">
        <v>24554</v>
      </c>
      <c r="T45" s="5"/>
    </row>
    <row r="46" spans="4:20" x14ac:dyDescent="0.25">
      <c r="D46" s="82"/>
      <c r="E46" s="82"/>
      <c r="F46" s="83">
        <v>54</v>
      </c>
      <c r="G46" s="229" t="s">
        <v>40</v>
      </c>
      <c r="H46" s="230"/>
      <c r="I46" s="101">
        <v>908000</v>
      </c>
      <c r="J46" s="85">
        <v>0</v>
      </c>
      <c r="K46" s="86">
        <v>95708</v>
      </c>
      <c r="L46" s="86">
        <v>95708</v>
      </c>
      <c r="M46" s="86">
        <v>95708</v>
      </c>
      <c r="P46" s="5"/>
    </row>
    <row r="47" spans="4:20" ht="16.5" customHeight="1" x14ac:dyDescent="0.25">
      <c r="D47" s="82"/>
      <c r="E47" s="82"/>
      <c r="F47" s="89">
        <v>92</v>
      </c>
      <c r="G47" s="239" t="s">
        <v>105</v>
      </c>
      <c r="H47" s="240"/>
      <c r="I47" s="102"/>
      <c r="J47" s="103"/>
      <c r="K47" s="103">
        <v>24805</v>
      </c>
      <c r="L47" s="103">
        <v>24805</v>
      </c>
      <c r="M47" s="103">
        <v>24805</v>
      </c>
      <c r="P47" s="5"/>
    </row>
    <row r="48" spans="4:20" x14ac:dyDescent="0.25">
      <c r="D48" s="78"/>
      <c r="E48" s="87">
        <v>32</v>
      </c>
      <c r="F48" s="79"/>
      <c r="G48" s="223" t="s">
        <v>42</v>
      </c>
      <c r="H48" s="224"/>
      <c r="I48" s="104">
        <f>I49+I50+I52+I53</f>
        <v>2204500</v>
      </c>
      <c r="J48" s="92">
        <f>J49+J50+J52+J53</f>
        <v>1875000</v>
      </c>
      <c r="K48" s="92">
        <f>K49+K50+K51+K52+K53</f>
        <v>316319</v>
      </c>
      <c r="L48" s="92">
        <f t="shared" ref="L48" si="6">L49+L50+L51+L52+L53</f>
        <v>316319</v>
      </c>
      <c r="M48" s="92">
        <f>M49+M50+M51+M52+M53</f>
        <v>311794</v>
      </c>
      <c r="Q48" s="5"/>
    </row>
    <row r="49" spans="4:18" x14ac:dyDescent="0.25">
      <c r="D49" s="82"/>
      <c r="E49" s="105"/>
      <c r="F49" s="106">
        <v>11</v>
      </c>
      <c r="G49" s="219" t="s">
        <v>38</v>
      </c>
      <c r="H49" s="220"/>
      <c r="I49" s="107">
        <v>65000</v>
      </c>
      <c r="J49" s="93">
        <v>25000</v>
      </c>
      <c r="K49" s="86">
        <v>23959</v>
      </c>
      <c r="L49" s="86">
        <v>23959</v>
      </c>
      <c r="M49" s="86">
        <v>23959</v>
      </c>
      <c r="R49" s="9"/>
    </row>
    <row r="50" spans="4:18" ht="15.75" x14ac:dyDescent="0.25">
      <c r="D50" s="108"/>
      <c r="E50" s="109"/>
      <c r="F50" s="110">
        <v>44</v>
      </c>
      <c r="G50" s="221" t="s">
        <v>41</v>
      </c>
      <c r="H50" s="222"/>
      <c r="I50" s="107">
        <v>1842500</v>
      </c>
      <c r="J50" s="93">
        <v>1785000</v>
      </c>
      <c r="K50" s="86">
        <v>233790</v>
      </c>
      <c r="L50" s="86">
        <v>233790</v>
      </c>
      <c r="M50" s="86">
        <v>234690</v>
      </c>
      <c r="O50" s="9"/>
      <c r="Q50" s="9"/>
    </row>
    <row r="51" spans="4:18" ht="26.25" customHeight="1" x14ac:dyDescent="0.25">
      <c r="D51" s="108"/>
      <c r="E51" s="109"/>
      <c r="F51" s="89">
        <v>92</v>
      </c>
      <c r="G51" s="237" t="s">
        <v>104</v>
      </c>
      <c r="H51" s="238"/>
      <c r="I51" s="102"/>
      <c r="J51" s="103"/>
      <c r="K51" s="103">
        <v>12951</v>
      </c>
      <c r="L51" s="103">
        <v>12951</v>
      </c>
      <c r="M51" s="103">
        <v>12951</v>
      </c>
      <c r="O51" s="9"/>
      <c r="Q51" s="9"/>
    </row>
    <row r="52" spans="4:18" x14ac:dyDescent="0.25">
      <c r="D52" s="108"/>
      <c r="E52" s="105"/>
      <c r="F52" s="106">
        <v>54</v>
      </c>
      <c r="G52" s="219" t="s">
        <v>40</v>
      </c>
      <c r="H52" s="220"/>
      <c r="I52" s="107">
        <v>232000</v>
      </c>
      <c r="J52" s="94">
        <v>0</v>
      </c>
      <c r="K52" s="111">
        <v>30792</v>
      </c>
      <c r="L52" s="111">
        <v>30792</v>
      </c>
      <c r="M52" s="111">
        <v>24367</v>
      </c>
    </row>
    <row r="53" spans="4:18" ht="25.5" customHeight="1" x14ac:dyDescent="0.25">
      <c r="D53" s="108"/>
      <c r="E53" s="109"/>
      <c r="F53" s="106">
        <v>55</v>
      </c>
      <c r="G53" s="221" t="s">
        <v>27</v>
      </c>
      <c r="H53" s="222"/>
      <c r="I53" s="112">
        <v>65000</v>
      </c>
      <c r="J53" s="93">
        <v>65000</v>
      </c>
      <c r="K53" s="86">
        <v>14827</v>
      </c>
      <c r="L53" s="86">
        <v>14827</v>
      </c>
      <c r="M53" s="86">
        <v>15827</v>
      </c>
      <c r="O53" s="5"/>
    </row>
    <row r="54" spans="4:18" x14ac:dyDescent="0.25">
      <c r="D54" s="113"/>
      <c r="E54" s="87">
        <v>34</v>
      </c>
      <c r="F54" s="87"/>
      <c r="G54" s="223" t="s">
        <v>43</v>
      </c>
      <c r="H54" s="224"/>
      <c r="I54" s="104">
        <f>I55+I56</f>
        <v>16400</v>
      </c>
      <c r="J54" s="95">
        <v>16200</v>
      </c>
      <c r="K54" s="95">
        <f>K55+K56</f>
        <v>2278</v>
      </c>
      <c r="L54" s="95">
        <f t="shared" ref="L54:M54" si="7">L55+L56</f>
        <v>2278</v>
      </c>
      <c r="M54" s="95">
        <f t="shared" si="7"/>
        <v>2378</v>
      </c>
    </row>
    <row r="55" spans="4:18" ht="18.75" customHeight="1" x14ac:dyDescent="0.25">
      <c r="D55" s="114"/>
      <c r="E55" s="115"/>
      <c r="F55" s="110">
        <v>32</v>
      </c>
      <c r="G55" s="216" t="s">
        <v>30</v>
      </c>
      <c r="H55" s="217"/>
      <c r="I55" s="107">
        <v>400</v>
      </c>
      <c r="J55" s="94">
        <v>200</v>
      </c>
      <c r="K55" s="111">
        <v>54</v>
      </c>
      <c r="L55" s="111">
        <v>54</v>
      </c>
      <c r="M55" s="111">
        <v>54</v>
      </c>
    </row>
    <row r="56" spans="4:18" ht="23.25" customHeight="1" x14ac:dyDescent="0.25">
      <c r="D56" s="105"/>
      <c r="E56" s="109"/>
      <c r="F56" s="110">
        <v>44</v>
      </c>
      <c r="G56" s="221" t="s">
        <v>41</v>
      </c>
      <c r="H56" s="222"/>
      <c r="I56" s="112">
        <v>16000</v>
      </c>
      <c r="J56" s="93">
        <v>16000</v>
      </c>
      <c r="K56" s="86">
        <v>2224</v>
      </c>
      <c r="L56" s="86">
        <v>2224</v>
      </c>
      <c r="M56" s="86">
        <v>2324</v>
      </c>
    </row>
    <row r="57" spans="4:18" ht="27.75" customHeight="1" x14ac:dyDescent="0.25">
      <c r="D57" s="109">
        <v>4</v>
      </c>
      <c r="E57" s="105"/>
      <c r="F57" s="110"/>
      <c r="G57" s="221" t="s">
        <v>44</v>
      </c>
      <c r="H57" s="222"/>
      <c r="I57" s="112">
        <v>204000</v>
      </c>
      <c r="J57" s="93">
        <v>54000</v>
      </c>
      <c r="K57" s="86">
        <v>30943</v>
      </c>
      <c r="L57" s="86">
        <v>26943</v>
      </c>
      <c r="M57" s="86">
        <v>23680</v>
      </c>
      <c r="R57" s="5"/>
    </row>
    <row r="58" spans="4:18" ht="26.25" customHeight="1" x14ac:dyDescent="0.25">
      <c r="D58" s="78"/>
      <c r="E58" s="79">
        <v>42</v>
      </c>
      <c r="F58" s="78"/>
      <c r="G58" s="225" t="s">
        <v>45</v>
      </c>
      <c r="H58" s="226"/>
      <c r="I58" s="100">
        <f>I60+I61+I62</f>
        <v>204000</v>
      </c>
      <c r="J58" s="92">
        <f>J60+J61+J62</f>
        <v>54000</v>
      </c>
      <c r="K58" s="92">
        <f>K59+K60+K61+K62</f>
        <v>30943</v>
      </c>
      <c r="L58" s="92">
        <f t="shared" ref="L58:M58" si="8">L59+L60+L61+L62</f>
        <v>30943</v>
      </c>
      <c r="M58" s="92">
        <f t="shared" si="8"/>
        <v>23680</v>
      </c>
      <c r="O58" s="9"/>
    </row>
    <row r="59" spans="4:18" ht="17.25" customHeight="1" x14ac:dyDescent="0.25">
      <c r="D59" s="110"/>
      <c r="E59" s="109"/>
      <c r="F59" s="110">
        <v>11</v>
      </c>
      <c r="G59" s="216" t="s">
        <v>38</v>
      </c>
      <c r="H59" s="217"/>
      <c r="I59" s="184"/>
      <c r="J59" s="124"/>
      <c r="K59" s="86">
        <v>3500</v>
      </c>
      <c r="L59" s="86">
        <v>3500</v>
      </c>
      <c r="M59" s="86">
        <v>5000</v>
      </c>
      <c r="O59" s="9"/>
    </row>
    <row r="60" spans="4:18" x14ac:dyDescent="0.25">
      <c r="D60" s="82"/>
      <c r="E60" s="82"/>
      <c r="F60" s="88">
        <v>44</v>
      </c>
      <c r="G60" s="233" t="s">
        <v>41</v>
      </c>
      <c r="H60" s="234"/>
      <c r="I60" s="101">
        <v>64000</v>
      </c>
      <c r="J60" s="96">
        <v>44000</v>
      </c>
      <c r="K60" s="111">
        <v>8862</v>
      </c>
      <c r="L60" s="111">
        <v>8862</v>
      </c>
      <c r="M60" s="111">
        <v>8062</v>
      </c>
    </row>
    <row r="61" spans="4:18" ht="17.25" customHeight="1" x14ac:dyDescent="0.25">
      <c r="D61" s="82"/>
      <c r="E61" s="82"/>
      <c r="F61" s="88">
        <v>54</v>
      </c>
      <c r="G61" s="233" t="s">
        <v>40</v>
      </c>
      <c r="H61" s="234"/>
      <c r="I61" s="101">
        <v>130000</v>
      </c>
      <c r="J61" s="96">
        <v>0</v>
      </c>
      <c r="K61" s="111">
        <v>17254</v>
      </c>
      <c r="L61" s="111">
        <v>17254</v>
      </c>
      <c r="M61" s="111">
        <v>9291</v>
      </c>
    </row>
    <row r="62" spans="4:18" ht="15" customHeight="1" x14ac:dyDescent="0.25">
      <c r="D62" s="82"/>
      <c r="E62" s="82"/>
      <c r="F62" s="88">
        <v>62</v>
      </c>
      <c r="G62" s="233" t="s">
        <v>33</v>
      </c>
      <c r="H62" s="234"/>
      <c r="I62" s="101">
        <v>10000</v>
      </c>
      <c r="J62" s="96">
        <v>10000</v>
      </c>
      <c r="K62" s="111">
        <v>1327</v>
      </c>
      <c r="L62" s="111">
        <v>1327</v>
      </c>
      <c r="M62" s="111">
        <v>1327</v>
      </c>
    </row>
    <row r="63" spans="4:18" x14ac:dyDescent="0.25">
      <c r="D63" s="236" t="s">
        <v>86</v>
      </c>
      <c r="E63" s="236"/>
      <c r="F63" s="236"/>
      <c r="G63" s="236"/>
      <c r="H63" s="236"/>
      <c r="I63" s="97">
        <f t="shared" ref="I63:J63" si="9">I58+I42</f>
        <v>12857900</v>
      </c>
      <c r="J63" s="97">
        <f t="shared" si="9"/>
        <v>11430200</v>
      </c>
      <c r="K63" s="116">
        <v>1807038</v>
      </c>
      <c r="L63" s="116">
        <v>1807038</v>
      </c>
      <c r="M63" s="116">
        <f>M42+M57</f>
        <v>1795350</v>
      </c>
    </row>
    <row r="69" spans="4:12" x14ac:dyDescent="0.25">
      <c r="D69" s="218"/>
      <c r="E69" s="218"/>
      <c r="F69" s="218"/>
      <c r="G69" s="218"/>
      <c r="H69" s="218"/>
      <c r="I69" s="218"/>
      <c r="J69" s="218"/>
      <c r="K69" s="218"/>
      <c r="L69" s="218"/>
    </row>
    <row r="71" spans="4:12" x14ac:dyDescent="0.25">
      <c r="D71" s="218"/>
      <c r="E71" s="218"/>
      <c r="F71" s="218"/>
      <c r="G71" s="218"/>
      <c r="H71" s="218"/>
      <c r="I71" s="218"/>
      <c r="J71" s="218"/>
      <c r="K71" s="218"/>
      <c r="L71" s="218"/>
    </row>
    <row r="73" spans="4:12" x14ac:dyDescent="0.25">
      <c r="D73" s="218"/>
      <c r="E73" s="218"/>
      <c r="F73" s="218"/>
      <c r="G73" s="218"/>
      <c r="H73" s="218"/>
      <c r="I73" s="218"/>
      <c r="J73" s="218"/>
      <c r="K73" s="218"/>
      <c r="L73" s="218"/>
    </row>
  </sheetData>
  <mergeCells count="51">
    <mergeCell ref="D2:M3"/>
    <mergeCell ref="D1:M1"/>
    <mergeCell ref="G13:H13"/>
    <mergeCell ref="D4:M6"/>
    <mergeCell ref="D7:M7"/>
    <mergeCell ref="D9:M9"/>
    <mergeCell ref="D11:M11"/>
    <mergeCell ref="G15:H15"/>
    <mergeCell ref="G16:H16"/>
    <mergeCell ref="G17:H17"/>
    <mergeCell ref="G18:H18"/>
    <mergeCell ref="G20:H20"/>
    <mergeCell ref="G19:H19"/>
    <mergeCell ref="G23:H23"/>
    <mergeCell ref="G24:H24"/>
    <mergeCell ref="G26:H26"/>
    <mergeCell ref="G27:H27"/>
    <mergeCell ref="D41:H41"/>
    <mergeCell ref="G29:H29"/>
    <mergeCell ref="G28:H28"/>
    <mergeCell ref="G40:H40"/>
    <mergeCell ref="G25:H25"/>
    <mergeCell ref="G42:H42"/>
    <mergeCell ref="D38:L38"/>
    <mergeCell ref="D73:L73"/>
    <mergeCell ref="G56:H56"/>
    <mergeCell ref="G57:H57"/>
    <mergeCell ref="G58:H58"/>
    <mergeCell ref="G60:H60"/>
    <mergeCell ref="G62:H62"/>
    <mergeCell ref="G61:H61"/>
    <mergeCell ref="D63:H63"/>
    <mergeCell ref="G51:H51"/>
    <mergeCell ref="G47:H47"/>
    <mergeCell ref="G59:H59"/>
    <mergeCell ref="D14:H14"/>
    <mergeCell ref="G55:H55"/>
    <mergeCell ref="D69:L69"/>
    <mergeCell ref="D71:L71"/>
    <mergeCell ref="G49:H49"/>
    <mergeCell ref="G50:H50"/>
    <mergeCell ref="G52:H52"/>
    <mergeCell ref="G53:H53"/>
    <mergeCell ref="G54:H54"/>
    <mergeCell ref="G43:H43"/>
    <mergeCell ref="G44:H44"/>
    <mergeCell ref="G45:H45"/>
    <mergeCell ref="G46:H46"/>
    <mergeCell ref="G48:H48"/>
    <mergeCell ref="G21:H21"/>
    <mergeCell ref="G22:H22"/>
  </mergeCells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616E-AFF9-46F2-A8AF-D96F7D7088A4}">
  <dimension ref="A1:G25"/>
  <sheetViews>
    <sheetView workbookViewId="0">
      <selection activeCell="H14" sqref="H13:H14"/>
    </sheetView>
  </sheetViews>
  <sheetFormatPr defaultRowHeight="15" x14ac:dyDescent="0.25"/>
  <cols>
    <col min="3" max="3" width="17.140625" customWidth="1"/>
    <col min="4" max="4" width="11.85546875" hidden="1" customWidth="1"/>
    <col min="5" max="5" width="25.28515625" hidden="1" customWidth="1"/>
    <col min="6" max="6" width="37" customWidth="1"/>
    <col min="7" max="7" width="39.28515625" customWidth="1"/>
  </cols>
  <sheetData>
    <row r="1" spans="1:7" x14ac:dyDescent="0.25">
      <c r="A1" s="252" t="s">
        <v>13</v>
      </c>
      <c r="B1" s="252"/>
      <c r="C1" s="252"/>
      <c r="D1" s="252"/>
      <c r="E1" s="252"/>
      <c r="F1" s="252"/>
      <c r="G1" s="252"/>
    </row>
    <row r="2" spans="1:7" x14ac:dyDescent="0.25">
      <c r="A2" s="65"/>
      <c r="B2" s="65"/>
      <c r="C2" s="65"/>
      <c r="D2" s="65"/>
      <c r="E2" s="65"/>
      <c r="F2" s="65"/>
    </row>
    <row r="3" spans="1:7" x14ac:dyDescent="0.25">
      <c r="A3" s="252" t="s">
        <v>19</v>
      </c>
      <c r="B3" s="252"/>
      <c r="C3" s="252"/>
      <c r="D3" s="252"/>
      <c r="E3" s="252"/>
      <c r="F3" s="252"/>
      <c r="G3" s="252"/>
    </row>
    <row r="4" spans="1:7" x14ac:dyDescent="0.25">
      <c r="A4" s="65"/>
      <c r="B4" s="65"/>
      <c r="C4" s="65"/>
      <c r="D4" s="65"/>
      <c r="E4" s="65"/>
      <c r="F4" s="65"/>
    </row>
    <row r="5" spans="1:7" x14ac:dyDescent="0.25">
      <c r="A5" s="235" t="s">
        <v>46</v>
      </c>
      <c r="B5" s="235"/>
      <c r="C5" s="235"/>
      <c r="D5" s="235"/>
      <c r="E5" s="235"/>
      <c r="F5" s="235"/>
      <c r="G5" s="235"/>
    </row>
    <row r="6" spans="1:7" x14ac:dyDescent="0.25">
      <c r="A6" s="32"/>
      <c r="B6" s="32"/>
      <c r="C6" s="32"/>
      <c r="D6" s="32"/>
      <c r="E6" s="32"/>
      <c r="F6" s="32"/>
    </row>
    <row r="7" spans="1:7" x14ac:dyDescent="0.25">
      <c r="A7" s="65"/>
      <c r="B7" s="65"/>
      <c r="C7" s="65"/>
      <c r="D7" s="65"/>
      <c r="E7" s="65"/>
      <c r="F7" s="65"/>
    </row>
    <row r="8" spans="1:7" x14ac:dyDescent="0.25">
      <c r="A8" s="259" t="s">
        <v>47</v>
      </c>
      <c r="B8" s="260"/>
      <c r="C8" s="261"/>
      <c r="D8" s="118"/>
      <c r="E8" s="119"/>
      <c r="F8" s="120" t="s">
        <v>123</v>
      </c>
      <c r="G8" s="120" t="s">
        <v>115</v>
      </c>
    </row>
    <row r="9" spans="1:7" x14ac:dyDescent="0.25">
      <c r="A9" s="68"/>
      <c r="B9" s="121"/>
      <c r="C9" s="69"/>
      <c r="D9" s="67"/>
      <c r="E9" s="66"/>
      <c r="F9" s="109" t="s">
        <v>54</v>
      </c>
      <c r="G9" s="122" t="s">
        <v>54</v>
      </c>
    </row>
    <row r="10" spans="1:7" ht="18.75" customHeight="1" x14ac:dyDescent="0.25">
      <c r="A10" s="262" t="s">
        <v>48</v>
      </c>
      <c r="B10" s="263"/>
      <c r="C10" s="264"/>
      <c r="D10" s="123">
        <v>12857900</v>
      </c>
      <c r="E10" s="93">
        <v>11430200</v>
      </c>
      <c r="F10" s="124">
        <v>1807038</v>
      </c>
      <c r="G10" s="99">
        <v>1795350</v>
      </c>
    </row>
    <row r="11" spans="1:7" ht="22.5" customHeight="1" x14ac:dyDescent="0.25">
      <c r="A11" s="253" t="s">
        <v>49</v>
      </c>
      <c r="B11" s="254"/>
      <c r="C11" s="255"/>
      <c r="D11" s="123">
        <v>12857900</v>
      </c>
      <c r="E11" s="93">
        <v>11430200</v>
      </c>
      <c r="F11" s="124">
        <v>1807038</v>
      </c>
      <c r="G11" s="99">
        <v>1795350</v>
      </c>
    </row>
    <row r="12" spans="1:7" ht="27" customHeight="1" x14ac:dyDescent="0.25">
      <c r="A12" s="256" t="s">
        <v>50</v>
      </c>
      <c r="B12" s="257"/>
      <c r="C12" s="258"/>
      <c r="D12" s="123">
        <f>D11-D14</f>
        <v>12107900</v>
      </c>
      <c r="E12" s="93">
        <f>E11-E14</f>
        <v>10680200</v>
      </c>
      <c r="F12" s="124">
        <v>1707496</v>
      </c>
      <c r="G12" s="99">
        <f>G11-G14</f>
        <v>1695808</v>
      </c>
    </row>
    <row r="13" spans="1:7" ht="27.75" customHeight="1" x14ac:dyDescent="0.25">
      <c r="A13" s="265" t="s">
        <v>52</v>
      </c>
      <c r="B13" s="266"/>
      <c r="C13" s="267"/>
      <c r="D13" s="125">
        <v>12107900</v>
      </c>
      <c r="E13" s="93">
        <v>10680200</v>
      </c>
      <c r="F13" s="93">
        <f>F11-F14</f>
        <v>1707496</v>
      </c>
      <c r="G13" s="86">
        <f>G11-G14</f>
        <v>1695808</v>
      </c>
    </row>
    <row r="14" spans="1:7" ht="28.5" customHeight="1" x14ac:dyDescent="0.25">
      <c r="A14" s="256" t="s">
        <v>51</v>
      </c>
      <c r="B14" s="257"/>
      <c r="C14" s="258"/>
      <c r="D14" s="123">
        <v>750000</v>
      </c>
      <c r="E14" s="124">
        <v>750000</v>
      </c>
      <c r="F14" s="124">
        <v>99542</v>
      </c>
      <c r="G14" s="99">
        <v>99542</v>
      </c>
    </row>
    <row r="15" spans="1:7" x14ac:dyDescent="0.25">
      <c r="A15" s="65"/>
      <c r="B15" s="65"/>
      <c r="C15" s="65"/>
      <c r="D15" s="65"/>
      <c r="E15" s="65"/>
      <c r="F15" s="65"/>
    </row>
    <row r="16" spans="1:7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4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</sheetData>
  <mergeCells count="9">
    <mergeCell ref="A3:G3"/>
    <mergeCell ref="A1:G1"/>
    <mergeCell ref="A11:C11"/>
    <mergeCell ref="A12:C12"/>
    <mergeCell ref="A14:C14"/>
    <mergeCell ref="A8:C8"/>
    <mergeCell ref="A10:C10"/>
    <mergeCell ref="A13:C13"/>
    <mergeCell ref="A5:G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7AD3-4FAD-49B0-BD3C-FF0AF129E8C5}">
  <dimension ref="B1:I14"/>
  <sheetViews>
    <sheetView workbookViewId="0">
      <selection activeCell="F18" sqref="F18"/>
    </sheetView>
  </sheetViews>
  <sheetFormatPr defaultRowHeight="15" x14ac:dyDescent="0.25"/>
  <cols>
    <col min="2" max="2" width="7.7109375" customWidth="1"/>
    <col min="3" max="3" width="8" customWidth="1"/>
    <col min="4" max="4" width="7.5703125" customWidth="1"/>
    <col min="5" max="5" width="36.5703125" customWidth="1"/>
    <col min="6" max="6" width="17.85546875" customWidth="1"/>
    <col min="7" max="7" width="0" hidden="1" customWidth="1"/>
    <col min="8" max="8" width="26.140625" customWidth="1"/>
    <col min="9" max="9" width="0" hidden="1" customWidth="1"/>
  </cols>
  <sheetData>
    <row r="1" spans="2:9" x14ac:dyDescent="0.25">
      <c r="B1" s="235" t="s">
        <v>116</v>
      </c>
      <c r="C1" s="235"/>
      <c r="D1" s="235"/>
      <c r="E1" s="235"/>
      <c r="F1" s="235"/>
      <c r="G1" s="235"/>
      <c r="H1" s="235"/>
      <c r="I1" s="235"/>
    </row>
    <row r="3" spans="2:9" x14ac:dyDescent="0.25">
      <c r="B3" s="218" t="s">
        <v>94</v>
      </c>
      <c r="C3" s="218"/>
      <c r="D3" s="218"/>
      <c r="E3" s="218"/>
      <c r="F3" s="218"/>
      <c r="G3" s="218"/>
      <c r="H3" s="218"/>
      <c r="I3" s="218"/>
    </row>
    <row r="4" spans="2:9" x14ac:dyDescent="0.25">
      <c r="B4" s="3"/>
      <c r="C4" s="3"/>
      <c r="D4" s="3"/>
      <c r="E4" s="3"/>
      <c r="F4" s="3"/>
      <c r="G4" s="3"/>
      <c r="H4" s="3"/>
      <c r="I4" s="3"/>
    </row>
    <row r="5" spans="2:9" x14ac:dyDescent="0.25">
      <c r="B5" s="218" t="s">
        <v>87</v>
      </c>
      <c r="C5" s="218"/>
      <c r="D5" s="218"/>
      <c r="E5" s="218"/>
      <c r="F5" s="218"/>
      <c r="G5" s="218"/>
      <c r="H5" s="218"/>
      <c r="I5" s="218"/>
    </row>
    <row r="7" spans="2:9" ht="30" customHeight="1" x14ac:dyDescent="0.25">
      <c r="B7" s="11" t="s">
        <v>20</v>
      </c>
      <c r="C7" s="11" t="s">
        <v>88</v>
      </c>
      <c r="D7" s="11" t="s">
        <v>22</v>
      </c>
      <c r="E7" s="10" t="s">
        <v>56</v>
      </c>
      <c r="F7" s="33"/>
      <c r="G7" s="12"/>
      <c r="H7" s="30" t="s">
        <v>15</v>
      </c>
      <c r="I7" s="13"/>
    </row>
    <row r="8" spans="2:9" ht="30.75" customHeight="1" x14ac:dyDescent="0.25">
      <c r="B8" s="27">
        <v>8</v>
      </c>
      <c r="C8" s="27"/>
      <c r="D8" s="27"/>
      <c r="E8" s="15" t="s">
        <v>89</v>
      </c>
      <c r="F8" s="31"/>
      <c r="G8" s="17"/>
      <c r="H8" s="26">
        <v>0</v>
      </c>
      <c r="I8" s="18"/>
    </row>
    <row r="9" spans="2:9" x14ac:dyDescent="0.25">
      <c r="B9" s="27"/>
      <c r="C9" s="27">
        <v>84</v>
      </c>
      <c r="D9" s="27"/>
      <c r="E9" s="14" t="s">
        <v>90</v>
      </c>
      <c r="F9" s="31"/>
      <c r="G9" s="19"/>
      <c r="H9" s="26">
        <v>0</v>
      </c>
      <c r="I9" s="21"/>
    </row>
    <row r="10" spans="2:9" x14ac:dyDescent="0.25">
      <c r="B10" s="27"/>
      <c r="C10" s="27"/>
      <c r="D10" s="29">
        <v>81</v>
      </c>
      <c r="E10" s="14" t="s">
        <v>91</v>
      </c>
      <c r="F10" s="31"/>
      <c r="G10" s="24"/>
      <c r="H10" s="26">
        <v>0</v>
      </c>
      <c r="I10" s="25"/>
    </row>
    <row r="11" spans="2:9" ht="30" x14ac:dyDescent="0.25">
      <c r="B11" s="27">
        <v>5</v>
      </c>
      <c r="C11" s="27"/>
      <c r="D11" s="27"/>
      <c r="E11" s="16" t="s">
        <v>92</v>
      </c>
      <c r="F11" s="31"/>
      <c r="G11" s="19"/>
      <c r="H11" s="26">
        <v>0</v>
      </c>
      <c r="I11" s="21"/>
    </row>
    <row r="12" spans="2:9" ht="30" x14ac:dyDescent="0.25">
      <c r="B12" s="27"/>
      <c r="C12" s="27">
        <v>54</v>
      </c>
      <c r="D12" s="27"/>
      <c r="E12" s="16" t="s">
        <v>93</v>
      </c>
      <c r="F12" s="31"/>
      <c r="G12" s="22"/>
      <c r="H12" s="26">
        <v>0</v>
      </c>
      <c r="I12" s="21"/>
    </row>
    <row r="13" spans="2:9" x14ac:dyDescent="0.25">
      <c r="B13" s="27"/>
      <c r="C13" s="27"/>
      <c r="D13" s="29">
        <v>11</v>
      </c>
      <c r="E13" s="14" t="s">
        <v>35</v>
      </c>
      <c r="F13" s="31"/>
      <c r="G13" s="19"/>
      <c r="H13" s="26">
        <v>0</v>
      </c>
      <c r="I13" s="20"/>
    </row>
    <row r="14" spans="2:9" x14ac:dyDescent="0.25">
      <c r="B14" s="28"/>
      <c r="C14" s="28"/>
      <c r="D14" s="28">
        <v>31</v>
      </c>
      <c r="E14" s="4" t="s">
        <v>30</v>
      </c>
      <c r="F14" s="31"/>
      <c r="G14" s="23"/>
      <c r="H14" s="26">
        <v>0</v>
      </c>
      <c r="I14" s="23"/>
    </row>
  </sheetData>
  <mergeCells count="3">
    <mergeCell ref="B1:I1"/>
    <mergeCell ref="B3:I3"/>
    <mergeCell ref="B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3EB5A-45EA-4D69-BFF1-4E8F90616D3F}">
  <dimension ref="A1:N73"/>
  <sheetViews>
    <sheetView tabSelected="1" view="pageLayout" zoomScaleNormal="100" workbookViewId="0">
      <selection activeCell="N22" sqref="N22"/>
    </sheetView>
  </sheetViews>
  <sheetFormatPr defaultRowHeight="15" x14ac:dyDescent="0.25"/>
  <cols>
    <col min="4" max="4" width="16.140625" customWidth="1"/>
    <col min="5" max="5" width="38.42578125" customWidth="1"/>
    <col min="6" max="6" width="14.5703125" hidden="1" customWidth="1"/>
    <col min="7" max="7" width="16.42578125" hidden="1" customWidth="1"/>
    <col min="8" max="8" width="11.28515625" hidden="1" customWidth="1"/>
    <col min="9" max="9" width="16.28515625" customWidth="1"/>
    <col min="10" max="10" width="17.140625" customWidth="1"/>
    <col min="11" max="11" width="16.140625" customWidth="1"/>
  </cols>
  <sheetData>
    <row r="1" spans="1:14" x14ac:dyDescent="0.25">
      <c r="A1" s="290" t="s">
        <v>130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ht="15" customHeight="1" x14ac:dyDescent="0.25">
      <c r="A2" s="291" t="s">
        <v>129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x14ac:dyDescent="0.2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4" ht="30.75" customHeight="1" thickBot="1" x14ac:dyDescent="0.3">
      <c r="D4" s="268" t="s">
        <v>121</v>
      </c>
      <c r="E4" s="268"/>
      <c r="F4" s="268"/>
      <c r="G4" s="268"/>
      <c r="H4" s="268"/>
      <c r="I4" s="268"/>
      <c r="J4" s="268"/>
      <c r="K4" s="268"/>
    </row>
    <row r="5" spans="1:14" ht="21.75" customHeight="1" thickTop="1" x14ac:dyDescent="0.25">
      <c r="D5" s="126" t="s">
        <v>55</v>
      </c>
      <c r="E5" s="127" t="s">
        <v>56</v>
      </c>
      <c r="F5" s="128" t="s">
        <v>57</v>
      </c>
      <c r="G5" s="128" t="s">
        <v>16</v>
      </c>
      <c r="H5" s="128" t="s">
        <v>85</v>
      </c>
      <c r="I5" s="204" t="s">
        <v>99</v>
      </c>
      <c r="J5" s="187" t="s">
        <v>98</v>
      </c>
      <c r="K5" s="188" t="s">
        <v>113</v>
      </c>
    </row>
    <row r="6" spans="1:14" x14ac:dyDescent="0.25">
      <c r="D6" s="129"/>
      <c r="E6" s="130" t="s">
        <v>58</v>
      </c>
      <c r="F6" s="131"/>
      <c r="G6" s="131"/>
      <c r="H6" s="131"/>
      <c r="I6" s="205" t="s">
        <v>54</v>
      </c>
      <c r="J6" s="278" t="s">
        <v>54</v>
      </c>
      <c r="K6" s="277" t="s">
        <v>54</v>
      </c>
    </row>
    <row r="7" spans="1:14" x14ac:dyDescent="0.25">
      <c r="D7" s="132" t="s">
        <v>59</v>
      </c>
      <c r="E7" s="133" t="s">
        <v>60</v>
      </c>
      <c r="F7" s="134">
        <f>F8+F30+F34+F42+F50+F54</f>
        <v>12857900</v>
      </c>
      <c r="G7" s="134" t="e">
        <f>G8+G30+G34+G42+G50+G54</f>
        <v>#REF!</v>
      </c>
      <c r="H7" s="134">
        <f>H8+H30+H34+H42+H50+H54</f>
        <v>11430200</v>
      </c>
      <c r="I7" s="206">
        <v>1807038</v>
      </c>
      <c r="J7" s="279">
        <v>-11688</v>
      </c>
      <c r="K7" s="196">
        <v>1795350</v>
      </c>
    </row>
    <row r="8" spans="1:14" ht="24" customHeight="1" x14ac:dyDescent="0.25">
      <c r="D8" s="135" t="s">
        <v>61</v>
      </c>
      <c r="E8" s="136" t="s">
        <v>62</v>
      </c>
      <c r="F8" s="137">
        <f>F9+F15+F20+F27</f>
        <v>11412700</v>
      </c>
      <c r="G8" s="137" t="e">
        <f>G9+G27+G20+G15</f>
        <v>#REF!</v>
      </c>
      <c r="H8" s="137">
        <v>11335200</v>
      </c>
      <c r="I8" s="138">
        <v>1611026</v>
      </c>
      <c r="J8" s="163">
        <v>3200</v>
      </c>
      <c r="K8" s="138">
        <v>1614226</v>
      </c>
    </row>
    <row r="9" spans="1:14" x14ac:dyDescent="0.25">
      <c r="D9" s="139" t="s">
        <v>22</v>
      </c>
      <c r="E9" s="140" t="s">
        <v>63</v>
      </c>
      <c r="F9" s="141">
        <v>9325000</v>
      </c>
      <c r="G9" s="141">
        <v>9325000</v>
      </c>
      <c r="H9" s="141">
        <v>9325000</v>
      </c>
      <c r="I9" s="142">
        <v>1329272</v>
      </c>
      <c r="J9" s="164">
        <v>1500</v>
      </c>
      <c r="K9" s="142">
        <v>1330772</v>
      </c>
    </row>
    <row r="10" spans="1:14" x14ac:dyDescent="0.25">
      <c r="D10" s="143">
        <v>3</v>
      </c>
      <c r="E10" s="131" t="s">
        <v>37</v>
      </c>
      <c r="F10" s="144">
        <v>9325000</v>
      </c>
      <c r="G10" s="144">
        <v>9325000</v>
      </c>
      <c r="H10" s="144">
        <v>9325000</v>
      </c>
      <c r="I10" s="207">
        <v>1325772</v>
      </c>
      <c r="J10" s="145"/>
      <c r="K10" s="145">
        <v>1325772</v>
      </c>
    </row>
    <row r="11" spans="1:14" x14ac:dyDescent="0.25">
      <c r="D11" s="143">
        <v>31</v>
      </c>
      <c r="E11" s="131" t="s">
        <v>64</v>
      </c>
      <c r="F11" s="144">
        <v>9300000</v>
      </c>
      <c r="G11" s="144">
        <v>9300000</v>
      </c>
      <c r="H11" s="144">
        <v>9300000</v>
      </c>
      <c r="I11" s="207">
        <v>1307122</v>
      </c>
      <c r="J11" s="145"/>
      <c r="K11" s="145">
        <v>1307122</v>
      </c>
    </row>
    <row r="12" spans="1:14" x14ac:dyDescent="0.25">
      <c r="D12" s="143">
        <v>32</v>
      </c>
      <c r="E12" s="131" t="s">
        <v>42</v>
      </c>
      <c r="F12" s="144">
        <v>25000</v>
      </c>
      <c r="G12" s="144">
        <v>25000</v>
      </c>
      <c r="H12" s="144">
        <v>25000</v>
      </c>
      <c r="I12" s="207">
        <v>18650</v>
      </c>
      <c r="J12" s="145"/>
      <c r="K12" s="145">
        <v>18650</v>
      </c>
    </row>
    <row r="13" spans="1:14" x14ac:dyDescent="0.25">
      <c r="D13" s="143">
        <v>4</v>
      </c>
      <c r="E13" s="131" t="s">
        <v>110</v>
      </c>
      <c r="F13" s="144"/>
      <c r="G13" s="144"/>
      <c r="H13" s="144"/>
      <c r="I13" s="207">
        <v>3500</v>
      </c>
      <c r="J13" s="146">
        <v>1500</v>
      </c>
      <c r="K13" s="145">
        <v>5000</v>
      </c>
    </row>
    <row r="14" spans="1:14" x14ac:dyDescent="0.25">
      <c r="D14" s="143">
        <v>42</v>
      </c>
      <c r="E14" s="131" t="s">
        <v>111</v>
      </c>
      <c r="F14" s="144"/>
      <c r="G14" s="144"/>
      <c r="H14" s="144"/>
      <c r="I14" s="207">
        <v>3500</v>
      </c>
      <c r="J14" s="146">
        <v>1500</v>
      </c>
      <c r="K14" s="145">
        <v>5000</v>
      </c>
    </row>
    <row r="15" spans="1:14" x14ac:dyDescent="0.25">
      <c r="D15" s="147" t="s">
        <v>65</v>
      </c>
      <c r="E15" s="148" t="s">
        <v>66</v>
      </c>
      <c r="F15" s="149">
        <v>200</v>
      </c>
      <c r="G15" s="149">
        <v>200</v>
      </c>
      <c r="H15" s="149">
        <v>200</v>
      </c>
      <c r="I15" s="142">
        <v>27</v>
      </c>
      <c r="J15" s="189"/>
      <c r="K15" s="142">
        <v>27</v>
      </c>
    </row>
    <row r="16" spans="1:14" x14ac:dyDescent="0.25">
      <c r="D16" s="143">
        <v>3</v>
      </c>
      <c r="E16" s="150" t="s">
        <v>37</v>
      </c>
      <c r="F16" s="151">
        <v>200</v>
      </c>
      <c r="G16" s="151">
        <v>200</v>
      </c>
      <c r="H16" s="151">
        <v>200</v>
      </c>
      <c r="I16" s="207">
        <v>27</v>
      </c>
      <c r="J16" s="186"/>
      <c r="K16" s="145">
        <v>27</v>
      </c>
    </row>
    <row r="17" spans="4:11" x14ac:dyDescent="0.25">
      <c r="D17" s="143">
        <v>34</v>
      </c>
      <c r="E17" s="131" t="s">
        <v>43</v>
      </c>
      <c r="F17" s="151">
        <v>200</v>
      </c>
      <c r="G17" s="151">
        <v>200</v>
      </c>
      <c r="H17" s="151">
        <v>200</v>
      </c>
      <c r="I17" s="207">
        <v>27</v>
      </c>
      <c r="J17" s="186"/>
      <c r="K17" s="145">
        <v>27</v>
      </c>
    </row>
    <row r="18" spans="4:11" x14ac:dyDescent="0.25">
      <c r="D18" s="143">
        <v>343</v>
      </c>
      <c r="E18" s="131" t="s">
        <v>67</v>
      </c>
      <c r="F18" s="151">
        <v>200</v>
      </c>
      <c r="G18" s="151">
        <v>200</v>
      </c>
      <c r="H18" s="151">
        <v>200</v>
      </c>
      <c r="I18" s="207">
        <v>27</v>
      </c>
      <c r="J18" s="186"/>
      <c r="K18" s="145">
        <v>27</v>
      </c>
    </row>
    <row r="19" spans="4:11" x14ac:dyDescent="0.25">
      <c r="D19" s="143">
        <v>3431</v>
      </c>
      <c r="E19" s="131" t="s">
        <v>68</v>
      </c>
      <c r="F19" s="151">
        <v>200</v>
      </c>
      <c r="G19" s="151">
        <v>200</v>
      </c>
      <c r="H19" s="151">
        <v>200</v>
      </c>
      <c r="I19" s="207">
        <v>27</v>
      </c>
      <c r="J19" s="186"/>
      <c r="K19" s="145">
        <v>27</v>
      </c>
    </row>
    <row r="20" spans="4:11" ht="24.75" x14ac:dyDescent="0.25">
      <c r="D20" s="152" t="s">
        <v>22</v>
      </c>
      <c r="E20" s="148" t="s">
        <v>69</v>
      </c>
      <c r="F20" s="153">
        <f>F21+F25</f>
        <v>2077500</v>
      </c>
      <c r="G20" s="153" t="e">
        <f>G21+G25</f>
        <v>#REF!</v>
      </c>
      <c r="H20" s="153" t="e">
        <f>H21+H25</f>
        <v>#REF!</v>
      </c>
      <c r="I20" s="154">
        <v>278400</v>
      </c>
      <c r="J20" s="275">
        <v>200</v>
      </c>
      <c r="K20" s="154">
        <f>K21+K25</f>
        <v>278600</v>
      </c>
    </row>
    <row r="21" spans="4:11" x14ac:dyDescent="0.25">
      <c r="D21" s="143">
        <v>3</v>
      </c>
      <c r="E21" s="131" t="s">
        <v>37</v>
      </c>
      <c r="F21" s="151">
        <f>F22+F23+F24</f>
        <v>2013500</v>
      </c>
      <c r="G21" s="151" t="e">
        <f>G22+G23+G24</f>
        <v>#REF!</v>
      </c>
      <c r="H21" s="151" t="e">
        <f>H22+H23+H24</f>
        <v>#REF!</v>
      </c>
      <c r="I21" s="208">
        <v>269538</v>
      </c>
      <c r="J21" s="281">
        <v>1000</v>
      </c>
      <c r="K21" s="155">
        <f>K22+K23+K24</f>
        <v>270538</v>
      </c>
    </row>
    <row r="22" spans="4:11" x14ac:dyDescent="0.25">
      <c r="D22" s="143">
        <v>31</v>
      </c>
      <c r="E22" s="131" t="s">
        <v>64</v>
      </c>
      <c r="F22" s="151">
        <v>160000</v>
      </c>
      <c r="G22" s="151">
        <v>160000</v>
      </c>
      <c r="H22" s="151">
        <v>160000</v>
      </c>
      <c r="I22" s="208">
        <v>21236</v>
      </c>
      <c r="J22" s="186"/>
      <c r="K22" s="155">
        <v>21236</v>
      </c>
    </row>
    <row r="23" spans="4:11" x14ac:dyDescent="0.25">
      <c r="D23" s="143">
        <v>32</v>
      </c>
      <c r="E23" s="131" t="s">
        <v>42</v>
      </c>
      <c r="F23" s="151">
        <v>1837500</v>
      </c>
      <c r="G23" s="151" t="e">
        <f>#REF!+#REF!+#REF!+#REF!</f>
        <v>#REF!</v>
      </c>
      <c r="H23" s="151" t="e">
        <f>#REF!+#REF!+#REF!+#REF!</f>
        <v>#REF!</v>
      </c>
      <c r="I23" s="208">
        <v>246076</v>
      </c>
      <c r="J23" s="281">
        <v>900</v>
      </c>
      <c r="K23" s="155">
        <v>246978</v>
      </c>
    </row>
    <row r="24" spans="4:11" x14ac:dyDescent="0.25">
      <c r="D24" s="143">
        <v>34</v>
      </c>
      <c r="E24" s="131" t="s">
        <v>43</v>
      </c>
      <c r="F24" s="151">
        <v>16000</v>
      </c>
      <c r="G24" s="151">
        <v>16000</v>
      </c>
      <c r="H24" s="151">
        <v>16000</v>
      </c>
      <c r="I24" s="208">
        <v>2224</v>
      </c>
      <c r="J24" s="281">
        <v>100</v>
      </c>
      <c r="K24" s="155">
        <v>2324</v>
      </c>
    </row>
    <row r="25" spans="4:11" x14ac:dyDescent="0.25">
      <c r="D25" s="143">
        <v>4</v>
      </c>
      <c r="E25" s="131" t="s">
        <v>44</v>
      </c>
      <c r="F25" s="151">
        <v>64000</v>
      </c>
      <c r="G25" s="151">
        <v>44000</v>
      </c>
      <c r="H25" s="151">
        <v>44000</v>
      </c>
      <c r="I25" s="208">
        <v>8862</v>
      </c>
      <c r="J25" s="279">
        <v>-800</v>
      </c>
      <c r="K25" s="155">
        <v>8062</v>
      </c>
    </row>
    <row r="26" spans="4:11" x14ac:dyDescent="0.25">
      <c r="D26" s="143">
        <v>42</v>
      </c>
      <c r="E26" s="131" t="s">
        <v>45</v>
      </c>
      <c r="F26" s="151">
        <v>64000</v>
      </c>
      <c r="G26" s="151">
        <v>44000</v>
      </c>
      <c r="H26" s="151">
        <v>44000</v>
      </c>
      <c r="I26" s="208">
        <v>8862</v>
      </c>
      <c r="J26" s="279">
        <v>-800</v>
      </c>
      <c r="K26" s="155">
        <v>8062</v>
      </c>
    </row>
    <row r="27" spans="4:11" ht="28.5" customHeight="1" x14ac:dyDescent="0.25">
      <c r="D27" s="183" t="s">
        <v>65</v>
      </c>
      <c r="E27" s="148" t="s">
        <v>124</v>
      </c>
      <c r="F27" s="153">
        <v>10000</v>
      </c>
      <c r="G27" s="153">
        <v>10000</v>
      </c>
      <c r="H27" s="153">
        <v>10000</v>
      </c>
      <c r="I27" s="154">
        <v>3327</v>
      </c>
      <c r="J27" s="275">
        <v>1500</v>
      </c>
      <c r="K27" s="154">
        <v>4827</v>
      </c>
    </row>
    <row r="28" spans="4:11" x14ac:dyDescent="0.25">
      <c r="D28" s="143">
        <v>3</v>
      </c>
      <c r="E28" s="131" t="s">
        <v>37</v>
      </c>
      <c r="F28" s="158">
        <v>10000</v>
      </c>
      <c r="G28" s="158">
        <v>10000</v>
      </c>
      <c r="H28" s="158">
        <v>10000</v>
      </c>
      <c r="I28" s="207">
        <v>3327</v>
      </c>
      <c r="J28" s="281">
        <v>1500</v>
      </c>
      <c r="K28" s="145">
        <v>4827</v>
      </c>
    </row>
    <row r="29" spans="4:11" x14ac:dyDescent="0.25">
      <c r="D29" s="143">
        <v>32</v>
      </c>
      <c r="E29" s="131" t="s">
        <v>42</v>
      </c>
      <c r="F29" s="158">
        <v>10000</v>
      </c>
      <c r="G29" s="158">
        <v>10000</v>
      </c>
      <c r="H29" s="158">
        <v>10000</v>
      </c>
      <c r="I29" s="207">
        <v>3327</v>
      </c>
      <c r="J29" s="281">
        <v>1500</v>
      </c>
      <c r="K29" s="145">
        <v>4827</v>
      </c>
    </row>
    <row r="30" spans="4:11" ht="30.75" customHeight="1" x14ac:dyDescent="0.25">
      <c r="D30" s="135" t="s">
        <v>70</v>
      </c>
      <c r="E30" s="136" t="s">
        <v>71</v>
      </c>
      <c r="F30" s="159">
        <v>35000</v>
      </c>
      <c r="G30" s="159">
        <v>35000</v>
      </c>
      <c r="H30" s="159">
        <v>35000</v>
      </c>
      <c r="I30" s="138">
        <v>6000</v>
      </c>
      <c r="J30" s="138"/>
      <c r="K30" s="138">
        <v>6000</v>
      </c>
    </row>
    <row r="31" spans="4:11" x14ac:dyDescent="0.25">
      <c r="D31" s="147" t="s">
        <v>72</v>
      </c>
      <c r="E31" s="140" t="s">
        <v>73</v>
      </c>
      <c r="F31" s="160">
        <v>35000</v>
      </c>
      <c r="G31" s="160">
        <v>35000</v>
      </c>
      <c r="H31" s="160">
        <v>35000</v>
      </c>
      <c r="I31" s="142">
        <v>6000</v>
      </c>
      <c r="J31" s="142"/>
      <c r="K31" s="142">
        <v>6000</v>
      </c>
    </row>
    <row r="32" spans="4:11" x14ac:dyDescent="0.25">
      <c r="D32" s="143">
        <v>3</v>
      </c>
      <c r="E32" s="131" t="s">
        <v>37</v>
      </c>
      <c r="F32" s="151">
        <v>35000</v>
      </c>
      <c r="G32" s="151">
        <v>35000</v>
      </c>
      <c r="H32" s="151">
        <v>35000</v>
      </c>
      <c r="I32" s="207">
        <v>6000</v>
      </c>
      <c r="J32" s="186"/>
      <c r="K32" s="145">
        <v>6000</v>
      </c>
    </row>
    <row r="33" spans="4:11" ht="15.75" customHeight="1" x14ac:dyDescent="0.25">
      <c r="D33" s="143">
        <v>32</v>
      </c>
      <c r="E33" s="131" t="s">
        <v>42</v>
      </c>
      <c r="F33" s="151">
        <v>35000</v>
      </c>
      <c r="G33" s="151">
        <v>35000</v>
      </c>
      <c r="H33" s="151">
        <v>35000</v>
      </c>
      <c r="I33" s="207">
        <v>6000</v>
      </c>
      <c r="J33" s="186"/>
      <c r="K33" s="145">
        <v>6000</v>
      </c>
    </row>
    <row r="34" spans="4:11" x14ac:dyDescent="0.25">
      <c r="D34" s="161" t="s">
        <v>74</v>
      </c>
      <c r="E34" s="136" t="s">
        <v>75</v>
      </c>
      <c r="F34" s="159">
        <v>20000</v>
      </c>
      <c r="G34" s="159">
        <v>20000</v>
      </c>
      <c r="H34" s="159">
        <v>20000</v>
      </c>
      <c r="I34" s="162">
        <v>4000</v>
      </c>
      <c r="J34" s="162"/>
      <c r="K34" s="162">
        <v>4000</v>
      </c>
    </row>
    <row r="35" spans="4:11" x14ac:dyDescent="0.25">
      <c r="D35" s="147" t="s">
        <v>22</v>
      </c>
      <c r="E35" s="140" t="s">
        <v>73</v>
      </c>
      <c r="F35" s="160">
        <v>20000</v>
      </c>
      <c r="G35" s="160">
        <v>20000</v>
      </c>
      <c r="H35" s="160">
        <v>20000</v>
      </c>
      <c r="I35" s="142">
        <v>4000</v>
      </c>
      <c r="J35" s="142"/>
      <c r="K35" s="142">
        <v>4000</v>
      </c>
    </row>
    <row r="36" spans="4:11" x14ac:dyDescent="0.25">
      <c r="D36" s="143">
        <v>3</v>
      </c>
      <c r="E36" s="131" t="s">
        <v>37</v>
      </c>
      <c r="F36" s="151">
        <v>20000</v>
      </c>
      <c r="G36" s="151">
        <v>20000</v>
      </c>
      <c r="H36" s="151">
        <v>20000</v>
      </c>
      <c r="I36" s="207">
        <v>4000</v>
      </c>
      <c r="J36" s="186"/>
      <c r="K36" s="145">
        <v>4000</v>
      </c>
    </row>
    <row r="37" spans="4:11" x14ac:dyDescent="0.25">
      <c r="D37" s="143">
        <v>32</v>
      </c>
      <c r="E37" s="131" t="s">
        <v>42</v>
      </c>
      <c r="F37" s="151">
        <v>20000</v>
      </c>
      <c r="G37" s="151">
        <v>20000</v>
      </c>
      <c r="H37" s="151">
        <v>20000</v>
      </c>
      <c r="I37" s="207">
        <v>4000</v>
      </c>
      <c r="J37" s="186"/>
      <c r="K37" s="145">
        <v>4000</v>
      </c>
    </row>
    <row r="38" spans="4:11" ht="24.75" x14ac:dyDescent="0.25">
      <c r="D38" s="190" t="s">
        <v>118</v>
      </c>
      <c r="E38" s="136" t="s">
        <v>100</v>
      </c>
      <c r="F38" s="191"/>
      <c r="G38" s="191"/>
      <c r="H38" s="191"/>
      <c r="I38" s="138">
        <v>1500</v>
      </c>
      <c r="J38" s="276">
        <v>-500</v>
      </c>
      <c r="K38" s="138">
        <v>1000</v>
      </c>
    </row>
    <row r="39" spans="4:11" x14ac:dyDescent="0.25">
      <c r="D39" s="192" t="s">
        <v>22</v>
      </c>
      <c r="E39" s="140" t="s">
        <v>73</v>
      </c>
      <c r="F39" s="177"/>
      <c r="G39" s="177"/>
      <c r="H39" s="177"/>
      <c r="I39" s="142">
        <v>1500</v>
      </c>
      <c r="J39" s="280">
        <v>-500</v>
      </c>
      <c r="K39" s="142">
        <v>1000</v>
      </c>
    </row>
    <row r="40" spans="4:11" x14ac:dyDescent="0.25">
      <c r="D40" s="193">
        <v>3</v>
      </c>
      <c r="E40" s="131" t="s">
        <v>37</v>
      </c>
      <c r="F40" s="151"/>
      <c r="G40" s="151"/>
      <c r="H40" s="151"/>
      <c r="I40" s="207">
        <v>1500</v>
      </c>
      <c r="J40" s="279">
        <v>-500</v>
      </c>
      <c r="K40" s="145">
        <v>1000</v>
      </c>
    </row>
    <row r="41" spans="4:11" x14ac:dyDescent="0.25">
      <c r="D41" s="193">
        <v>32</v>
      </c>
      <c r="E41" s="131" t="s">
        <v>42</v>
      </c>
      <c r="F41" s="151"/>
      <c r="G41" s="151"/>
      <c r="H41" s="151"/>
      <c r="I41" s="207">
        <v>1500</v>
      </c>
      <c r="J41" s="279">
        <v>-500</v>
      </c>
      <c r="K41" s="145">
        <v>1000</v>
      </c>
    </row>
    <row r="42" spans="4:11" x14ac:dyDescent="0.25">
      <c r="D42" s="165" t="s">
        <v>76</v>
      </c>
      <c r="E42" s="136" t="s">
        <v>77</v>
      </c>
      <c r="F42" s="159">
        <v>30000</v>
      </c>
      <c r="G42" s="159">
        <v>30000</v>
      </c>
      <c r="H42" s="159">
        <v>30000</v>
      </c>
      <c r="I42" s="138">
        <v>3981</v>
      </c>
      <c r="J42" s="138"/>
      <c r="K42" s="138">
        <v>3981</v>
      </c>
    </row>
    <row r="43" spans="4:11" x14ac:dyDescent="0.25">
      <c r="D43" s="166" t="s">
        <v>22</v>
      </c>
      <c r="E43" s="148" t="s">
        <v>96</v>
      </c>
      <c r="F43" s="153"/>
      <c r="G43" s="153">
        <v>0</v>
      </c>
      <c r="H43" s="153">
        <v>0</v>
      </c>
      <c r="I43" s="167">
        <v>0</v>
      </c>
      <c r="J43" s="167"/>
      <c r="K43" s="167">
        <v>0</v>
      </c>
    </row>
    <row r="44" spans="4:11" x14ac:dyDescent="0.25">
      <c r="D44" s="270">
        <v>3</v>
      </c>
      <c r="E44" s="271" t="s">
        <v>37</v>
      </c>
      <c r="F44" s="272"/>
      <c r="G44" s="272"/>
      <c r="H44" s="272"/>
      <c r="I44" s="273">
        <v>0</v>
      </c>
      <c r="J44" s="172"/>
      <c r="K44" s="172">
        <v>0</v>
      </c>
    </row>
    <row r="45" spans="4:11" x14ac:dyDescent="0.25">
      <c r="D45" s="168">
        <v>31</v>
      </c>
      <c r="E45" s="169" t="s">
        <v>64</v>
      </c>
      <c r="F45" s="170"/>
      <c r="G45" s="170">
        <v>0</v>
      </c>
      <c r="H45" s="170"/>
      <c r="I45" s="171">
        <v>0</v>
      </c>
      <c r="J45" s="186"/>
      <c r="K45" s="172">
        <v>0</v>
      </c>
    </row>
    <row r="46" spans="4:11" ht="24.75" x14ac:dyDescent="0.25">
      <c r="D46" s="173" t="s">
        <v>22</v>
      </c>
      <c r="E46" s="148" t="s">
        <v>78</v>
      </c>
      <c r="F46" s="153">
        <v>30000</v>
      </c>
      <c r="G46" s="153">
        <v>30000</v>
      </c>
      <c r="H46" s="153">
        <v>30000</v>
      </c>
      <c r="I46" s="154">
        <v>3981</v>
      </c>
      <c r="J46" s="154"/>
      <c r="K46" s="154">
        <v>3981</v>
      </c>
    </row>
    <row r="47" spans="4:11" x14ac:dyDescent="0.25">
      <c r="D47" s="156">
        <v>3</v>
      </c>
      <c r="E47" s="157" t="s">
        <v>37</v>
      </c>
      <c r="F47" s="151">
        <v>30000</v>
      </c>
      <c r="G47" s="151">
        <v>30000</v>
      </c>
      <c r="H47" s="151">
        <v>30000</v>
      </c>
      <c r="I47" s="171">
        <v>3981</v>
      </c>
      <c r="J47" s="186"/>
      <c r="K47" s="172">
        <v>3981</v>
      </c>
    </row>
    <row r="48" spans="4:11" x14ac:dyDescent="0.25">
      <c r="D48" s="143">
        <v>31</v>
      </c>
      <c r="E48" s="131" t="s">
        <v>64</v>
      </c>
      <c r="F48" s="151">
        <v>25000</v>
      </c>
      <c r="G48" s="151">
        <v>25000</v>
      </c>
      <c r="H48" s="151">
        <v>25000</v>
      </c>
      <c r="I48" s="207">
        <v>3318</v>
      </c>
      <c r="J48" s="186"/>
      <c r="K48" s="145">
        <v>3318</v>
      </c>
    </row>
    <row r="49" spans="4:11" x14ac:dyDescent="0.25">
      <c r="D49" s="143">
        <v>32</v>
      </c>
      <c r="E49" s="131" t="s">
        <v>42</v>
      </c>
      <c r="F49" s="151">
        <v>5000</v>
      </c>
      <c r="G49" s="151">
        <v>5000</v>
      </c>
      <c r="H49" s="151">
        <v>5000</v>
      </c>
      <c r="I49" s="207">
        <v>663</v>
      </c>
      <c r="J49" s="186"/>
      <c r="K49" s="145">
        <v>663</v>
      </c>
    </row>
    <row r="50" spans="4:11" x14ac:dyDescent="0.25">
      <c r="D50" s="174" t="s">
        <v>79</v>
      </c>
      <c r="E50" s="175" t="s">
        <v>80</v>
      </c>
      <c r="F50" s="176">
        <v>10000</v>
      </c>
      <c r="G50" s="176">
        <v>10000</v>
      </c>
      <c r="H50" s="176">
        <v>10000</v>
      </c>
      <c r="I50" s="162">
        <f>H50/7.5345</f>
        <v>1327.2280841462605</v>
      </c>
      <c r="J50" s="162"/>
      <c r="K50" s="162">
        <v>1327</v>
      </c>
    </row>
    <row r="51" spans="4:11" x14ac:dyDescent="0.25">
      <c r="D51" s="147" t="s">
        <v>65</v>
      </c>
      <c r="E51" s="140" t="s">
        <v>81</v>
      </c>
      <c r="F51" s="177">
        <v>10000</v>
      </c>
      <c r="G51" s="177">
        <v>10000</v>
      </c>
      <c r="H51" s="177">
        <v>10000</v>
      </c>
      <c r="I51" s="142">
        <f>H51/7.5345</f>
        <v>1327.2280841462605</v>
      </c>
      <c r="J51" s="142"/>
      <c r="K51" s="142">
        <v>1327</v>
      </c>
    </row>
    <row r="52" spans="4:11" x14ac:dyDescent="0.25">
      <c r="D52" s="143">
        <v>4</v>
      </c>
      <c r="E52" s="131" t="s">
        <v>44</v>
      </c>
      <c r="F52" s="151">
        <v>10000</v>
      </c>
      <c r="G52" s="151">
        <v>10000</v>
      </c>
      <c r="H52" s="151">
        <v>10000</v>
      </c>
      <c r="I52" s="207">
        <f>H52/7.5345</f>
        <v>1327.2280841462605</v>
      </c>
      <c r="J52" s="186"/>
      <c r="K52" s="145">
        <v>1327</v>
      </c>
    </row>
    <row r="53" spans="4:11" x14ac:dyDescent="0.25">
      <c r="D53" s="143">
        <v>42</v>
      </c>
      <c r="E53" s="131" t="s">
        <v>45</v>
      </c>
      <c r="F53" s="151">
        <v>10000</v>
      </c>
      <c r="G53" s="151">
        <v>10000</v>
      </c>
      <c r="H53" s="151">
        <v>10000</v>
      </c>
      <c r="I53" s="207">
        <f>H53/7.5345</f>
        <v>1327.2280841462605</v>
      </c>
      <c r="J53" s="186"/>
      <c r="K53" s="145">
        <v>1327</v>
      </c>
    </row>
    <row r="54" spans="4:11" ht="24.75" x14ac:dyDescent="0.25">
      <c r="D54" s="178" t="s">
        <v>97</v>
      </c>
      <c r="E54" s="179" t="s">
        <v>82</v>
      </c>
      <c r="F54" s="180">
        <f>F55+F59+F62</f>
        <v>1350200</v>
      </c>
      <c r="G54" s="180">
        <v>0</v>
      </c>
      <c r="H54" s="180">
        <v>0</v>
      </c>
      <c r="I54" s="181">
        <v>179204</v>
      </c>
      <c r="J54" s="274">
        <v>-14388</v>
      </c>
      <c r="K54" s="181">
        <f>K55+K59+K62</f>
        <v>164816</v>
      </c>
    </row>
    <row r="55" spans="4:11" x14ac:dyDescent="0.25">
      <c r="D55" s="139" t="s">
        <v>22</v>
      </c>
      <c r="E55" s="140" t="s">
        <v>63</v>
      </c>
      <c r="F55" s="182">
        <v>80000</v>
      </c>
      <c r="G55" s="182">
        <v>0</v>
      </c>
      <c r="H55" s="182">
        <v>0</v>
      </c>
      <c r="I55" s="142">
        <v>10618</v>
      </c>
      <c r="J55" s="142"/>
      <c r="K55" s="142">
        <f>I55+J55</f>
        <v>10618</v>
      </c>
    </row>
    <row r="56" spans="4:11" x14ac:dyDescent="0.25">
      <c r="D56" s="143">
        <v>3</v>
      </c>
      <c r="E56" s="131" t="s">
        <v>37</v>
      </c>
      <c r="F56" s="144">
        <v>80000</v>
      </c>
      <c r="G56" s="144">
        <v>0</v>
      </c>
      <c r="H56" s="144">
        <v>0</v>
      </c>
      <c r="I56" s="207">
        <v>10618</v>
      </c>
      <c r="J56" s="186"/>
      <c r="K56" s="145">
        <f>I56+J56</f>
        <v>10618</v>
      </c>
    </row>
    <row r="57" spans="4:11" x14ac:dyDescent="0.25">
      <c r="D57" s="143">
        <v>31</v>
      </c>
      <c r="E57" s="131" t="s">
        <v>64</v>
      </c>
      <c r="F57" s="144">
        <v>40000</v>
      </c>
      <c r="G57" s="144">
        <v>0</v>
      </c>
      <c r="H57" s="144">
        <v>0</v>
      </c>
      <c r="I57" s="207">
        <v>5309</v>
      </c>
      <c r="J57" s="186"/>
      <c r="K57" s="145">
        <f t="shared" ref="K57:K58" si="0">I57+J57</f>
        <v>5309</v>
      </c>
    </row>
    <row r="58" spans="4:11" x14ac:dyDescent="0.25">
      <c r="D58" s="143">
        <v>32</v>
      </c>
      <c r="E58" s="131" t="s">
        <v>42</v>
      </c>
      <c r="F58" s="144">
        <v>40000</v>
      </c>
      <c r="G58" s="144">
        <v>0</v>
      </c>
      <c r="H58" s="144">
        <v>0</v>
      </c>
      <c r="I58" s="207">
        <v>5309</v>
      </c>
      <c r="J58" s="186"/>
      <c r="K58" s="145">
        <f t="shared" si="0"/>
        <v>5309</v>
      </c>
    </row>
    <row r="59" spans="4:11" x14ac:dyDescent="0.25">
      <c r="D59" s="147" t="s">
        <v>65</v>
      </c>
      <c r="E59" s="148" t="s">
        <v>66</v>
      </c>
      <c r="F59" s="149">
        <v>200</v>
      </c>
      <c r="G59" s="149">
        <v>0</v>
      </c>
      <c r="H59" s="149">
        <v>0</v>
      </c>
      <c r="I59" s="154">
        <v>27</v>
      </c>
      <c r="J59" s="154"/>
      <c r="K59" s="154">
        <v>27</v>
      </c>
    </row>
    <row r="60" spans="4:11" x14ac:dyDescent="0.25">
      <c r="D60" s="143">
        <v>3</v>
      </c>
      <c r="E60" s="150" t="s">
        <v>37</v>
      </c>
      <c r="F60" s="151">
        <v>200</v>
      </c>
      <c r="G60" s="151">
        <v>0</v>
      </c>
      <c r="H60" s="151">
        <v>0</v>
      </c>
      <c r="I60" s="207">
        <v>27</v>
      </c>
      <c r="J60" s="186"/>
      <c r="K60" s="145">
        <v>27</v>
      </c>
    </row>
    <row r="61" spans="4:11" x14ac:dyDescent="0.25">
      <c r="D61" s="143">
        <v>34</v>
      </c>
      <c r="E61" s="131" t="s">
        <v>43</v>
      </c>
      <c r="F61" s="151">
        <v>200</v>
      </c>
      <c r="G61" s="151">
        <v>0</v>
      </c>
      <c r="H61" s="151">
        <v>0</v>
      </c>
      <c r="I61" s="207">
        <v>27</v>
      </c>
      <c r="J61" s="186"/>
      <c r="K61" s="145">
        <v>27</v>
      </c>
    </row>
    <row r="62" spans="4:11" x14ac:dyDescent="0.25">
      <c r="D62" s="152" t="s">
        <v>22</v>
      </c>
      <c r="E62" s="148" t="s">
        <v>83</v>
      </c>
      <c r="F62" s="153">
        <f>F63+F66</f>
        <v>1270000</v>
      </c>
      <c r="G62" s="177">
        <v>0</v>
      </c>
      <c r="H62" s="177">
        <v>0</v>
      </c>
      <c r="I62" s="154">
        <v>168559</v>
      </c>
      <c r="J62" s="280">
        <v>-14388</v>
      </c>
      <c r="K62" s="154">
        <v>154171</v>
      </c>
    </row>
    <row r="63" spans="4:11" x14ac:dyDescent="0.25">
      <c r="D63" s="143">
        <v>3</v>
      </c>
      <c r="E63" s="131" t="s">
        <v>37</v>
      </c>
      <c r="F63" s="151">
        <v>1140000</v>
      </c>
      <c r="G63" s="151">
        <v>0</v>
      </c>
      <c r="H63" s="151">
        <v>0</v>
      </c>
      <c r="I63" s="207">
        <v>151305</v>
      </c>
      <c r="J63" s="279">
        <v>-6425</v>
      </c>
      <c r="K63" s="145">
        <v>144880</v>
      </c>
    </row>
    <row r="64" spans="4:11" x14ac:dyDescent="0.25">
      <c r="D64" s="143">
        <v>31</v>
      </c>
      <c r="E64" s="131" t="s">
        <v>64</v>
      </c>
      <c r="F64" s="151">
        <v>908000</v>
      </c>
      <c r="G64" s="151">
        <v>0</v>
      </c>
      <c r="H64" s="151">
        <v>0</v>
      </c>
      <c r="I64" s="207">
        <v>120513</v>
      </c>
      <c r="J64" s="186"/>
      <c r="K64" s="145">
        <v>120513</v>
      </c>
    </row>
    <row r="65" spans="4:11" x14ac:dyDescent="0.25">
      <c r="D65" s="143">
        <v>32</v>
      </c>
      <c r="E65" s="131" t="s">
        <v>42</v>
      </c>
      <c r="F65" s="151">
        <v>232000</v>
      </c>
      <c r="G65" s="151">
        <v>0</v>
      </c>
      <c r="H65" s="151">
        <v>0</v>
      </c>
      <c r="I65" s="207">
        <v>30792</v>
      </c>
      <c r="J65" s="279">
        <v>-6425</v>
      </c>
      <c r="K65" s="145">
        <v>24367</v>
      </c>
    </row>
    <row r="66" spans="4:11" x14ac:dyDescent="0.25">
      <c r="D66" s="143">
        <v>4</v>
      </c>
      <c r="E66" s="131" t="s">
        <v>44</v>
      </c>
      <c r="F66" s="151">
        <v>130000</v>
      </c>
      <c r="G66" s="151">
        <v>0</v>
      </c>
      <c r="H66" s="151">
        <v>0</v>
      </c>
      <c r="I66" s="207">
        <v>17254</v>
      </c>
      <c r="J66" s="279">
        <v>-7963</v>
      </c>
      <c r="K66" s="145">
        <v>9291</v>
      </c>
    </row>
    <row r="67" spans="4:11" x14ac:dyDescent="0.25">
      <c r="D67" s="143">
        <v>42</v>
      </c>
      <c r="E67" s="131" t="s">
        <v>45</v>
      </c>
      <c r="F67" s="151">
        <v>130000</v>
      </c>
      <c r="G67" s="151">
        <v>0</v>
      </c>
      <c r="H67" s="151">
        <v>0</v>
      </c>
      <c r="I67" s="207">
        <v>17254</v>
      </c>
      <c r="J67" s="279">
        <v>-7963</v>
      </c>
      <c r="K67" s="145">
        <v>9291</v>
      </c>
    </row>
    <row r="68" spans="4:11" ht="15.75" thickBot="1" x14ac:dyDescent="0.3">
      <c r="D68" s="6"/>
      <c r="E68" s="7" t="s">
        <v>84</v>
      </c>
      <c r="F68" s="7"/>
      <c r="G68" s="7"/>
      <c r="H68" s="7"/>
      <c r="I68" s="8">
        <v>1807038</v>
      </c>
      <c r="J68" s="195">
        <v>-11688</v>
      </c>
      <c r="K68" s="194">
        <f>K54+K50+K46+K38+K34+K30+K27+K20+K15+K9</f>
        <v>1795350</v>
      </c>
    </row>
    <row r="69" spans="4:11" ht="15.75" thickTop="1" x14ac:dyDescent="0.25"/>
    <row r="70" spans="4:11" x14ac:dyDescent="0.25">
      <c r="D70" t="s">
        <v>131</v>
      </c>
    </row>
    <row r="71" spans="4:11" x14ac:dyDescent="0.25">
      <c r="D71" t="s">
        <v>134</v>
      </c>
      <c r="J71" t="s">
        <v>132</v>
      </c>
    </row>
    <row r="73" spans="4:11" x14ac:dyDescent="0.25">
      <c r="J73" t="s">
        <v>133</v>
      </c>
    </row>
  </sheetData>
  <mergeCells count="3">
    <mergeCell ref="D4:K4"/>
    <mergeCell ref="A2:N3"/>
    <mergeCell ref="A1:N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 - SAŽETAK</vt:lpstr>
      <vt:lpstr>OPĆI DIO - RAČUN PR.I RAS.</vt:lpstr>
      <vt:lpstr>OPĆI DIO - FUNK. KLASIFIKACIJA</vt:lpstr>
      <vt:lpstr>OPĆI DIO - RAČUN FINANCIRANJA</vt:lpstr>
      <vt:lpstr>POSEBNI DIO - 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Marija Anterić</cp:lastModifiedBy>
  <cp:lastPrinted>2023-10-26T08:28:24Z</cp:lastPrinted>
  <dcterms:created xsi:type="dcterms:W3CDTF">2019-10-24T10:19:09Z</dcterms:created>
  <dcterms:modified xsi:type="dcterms:W3CDTF">2023-10-26T08:41:46Z</dcterms:modified>
</cp:coreProperties>
</file>