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\Desktop\PLANOVI\Financijski plan 2023\"/>
    </mc:Choice>
  </mc:AlternateContent>
  <xr:revisionPtr revIDLastSave="0" documentId="13_ncr:1_{4DC7F105-043A-47A0-AECD-C5BCD48C2D1F}" xr6:coauthVersionLast="47" xr6:coauthVersionMax="47" xr10:uidLastSave="{00000000-0000-0000-0000-000000000000}"/>
  <bookViews>
    <workbookView xWindow="-120" yWindow="-120" windowWidth="29040" windowHeight="15840" xr2:uid="{AFE7CA78-0DAE-465B-801E-BA143D459260}"/>
  </bookViews>
  <sheets>
    <sheet name="OPĆI DIO - SAŽETAK" sheetId="1" r:id="rId1"/>
    <sheet name="OPĆI DIO - RAČUN PR.I RAS." sheetId="2" r:id="rId2"/>
    <sheet name="OPĆI DIO - FUNK. KLASIFIKACIJA" sheetId="3" r:id="rId3"/>
    <sheet name="OPĆI DIO - RAČUN FINANCIRANJA" sheetId="8" r:id="rId4"/>
    <sheet name="POSEBNI DIO - RASHODI" sheetId="4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4" l="1"/>
  <c r="F39" i="4"/>
  <c r="D40" i="4"/>
  <c r="F40" i="4"/>
  <c r="D36" i="4"/>
  <c r="F36" i="4"/>
  <c r="D38" i="4"/>
  <c r="F38" i="4"/>
  <c r="E55" i="4"/>
  <c r="K11" i="3"/>
  <c r="P11" i="2"/>
  <c r="N11" i="2"/>
  <c r="N10" i="2" s="1"/>
  <c r="I11" i="2"/>
  <c r="I10" i="2" s="1"/>
  <c r="K22" i="4"/>
  <c r="K19" i="4"/>
  <c r="L19" i="4"/>
  <c r="L23" i="4"/>
  <c r="G18" i="4"/>
  <c r="D9" i="3"/>
  <c r="D10" i="3"/>
  <c r="K36" i="2"/>
  <c r="I36" i="2"/>
  <c r="I32" i="2"/>
  <c r="B21" i="1"/>
  <c r="P22" i="2"/>
  <c r="B23" i="1"/>
  <c r="B37" i="1" s="1"/>
  <c r="P33" i="2"/>
  <c r="P34" i="2"/>
  <c r="P35" i="2"/>
  <c r="P37" i="2"/>
  <c r="P39" i="2"/>
  <c r="P42" i="2"/>
  <c r="P43" i="2"/>
  <c r="P44" i="2"/>
  <c r="P46" i="2"/>
  <c r="P47" i="2"/>
  <c r="P48" i="2"/>
  <c r="O45" i="2"/>
  <c r="P45" i="2" s="1"/>
  <c r="O36" i="2"/>
  <c r="O32" i="2"/>
  <c r="N33" i="2"/>
  <c r="N34" i="2"/>
  <c r="N35" i="2"/>
  <c r="N37" i="2"/>
  <c r="N39" i="2"/>
  <c r="N42" i="2"/>
  <c r="N43" i="2"/>
  <c r="N44" i="2"/>
  <c r="N46" i="2"/>
  <c r="N47" i="2"/>
  <c r="N48" i="2"/>
  <c r="M36" i="2"/>
  <c r="M45" i="2"/>
  <c r="M32" i="2"/>
  <c r="L33" i="2"/>
  <c r="L34" i="2"/>
  <c r="L37" i="2"/>
  <c r="L39" i="2"/>
  <c r="L43" i="2"/>
  <c r="L47" i="2"/>
  <c r="L48" i="2"/>
  <c r="K45" i="2"/>
  <c r="K41" i="2"/>
  <c r="K32" i="2"/>
  <c r="K22" i="1"/>
  <c r="J21" i="1"/>
  <c r="I22" i="1"/>
  <c r="I23" i="1"/>
  <c r="J23" i="1" s="1"/>
  <c r="K23" i="1" s="1"/>
  <c r="H21" i="1"/>
  <c r="P21" i="2"/>
  <c r="P20" i="2"/>
  <c r="P19" i="2"/>
  <c r="P16" i="2"/>
  <c r="P15" i="2"/>
  <c r="O11" i="2"/>
  <c r="O10" i="2" s="1"/>
  <c r="N22" i="2"/>
  <c r="N21" i="2"/>
  <c r="N20" i="2"/>
  <c r="N19" i="2"/>
  <c r="N16" i="2"/>
  <c r="N15" i="2"/>
  <c r="M11" i="2"/>
  <c r="M10" i="2" s="1"/>
  <c r="L22" i="2"/>
  <c r="L21" i="2"/>
  <c r="L20" i="2"/>
  <c r="L19" i="2"/>
  <c r="L16" i="2"/>
  <c r="L15" i="2"/>
  <c r="L12" i="2"/>
  <c r="K11" i="2"/>
  <c r="K10" i="2" s="1"/>
  <c r="G37" i="1"/>
  <c r="G36" i="1"/>
  <c r="F17" i="1"/>
  <c r="F21" i="1"/>
  <c r="O11" i="3"/>
  <c r="N9" i="3"/>
  <c r="M11" i="3"/>
  <c r="L9" i="3"/>
  <c r="J9" i="3"/>
  <c r="L10" i="4"/>
  <c r="L11" i="4"/>
  <c r="L12" i="4"/>
  <c r="L13" i="4"/>
  <c r="L14" i="4"/>
  <c r="L15" i="4"/>
  <c r="L16" i="4"/>
  <c r="K11" i="4"/>
  <c r="K12" i="4"/>
  <c r="K13" i="4"/>
  <c r="K15" i="4"/>
  <c r="K16" i="4"/>
  <c r="K21" i="4"/>
  <c r="K25" i="4"/>
  <c r="K26" i="4"/>
  <c r="K27" i="4"/>
  <c r="K29" i="4"/>
  <c r="K30" i="4"/>
  <c r="K31" i="4"/>
  <c r="K33" i="4"/>
  <c r="K34" i="4"/>
  <c r="K41" i="4"/>
  <c r="K43" i="4"/>
  <c r="K45" i="4"/>
  <c r="K46" i="4"/>
  <c r="I8" i="4"/>
  <c r="P10" i="2" l="1"/>
  <c r="G17" i="4"/>
  <c r="O31" i="2"/>
  <c r="P49" i="2" s="1"/>
  <c r="M31" i="2"/>
  <c r="I20" i="4"/>
  <c r="N32" i="2"/>
  <c r="K31" i="2"/>
  <c r="N45" i="2"/>
  <c r="L11" i="2"/>
  <c r="L10" i="2" s="1"/>
  <c r="F23" i="1"/>
  <c r="G23" i="1" s="1"/>
  <c r="H20" i="4"/>
  <c r="H18" i="4" l="1"/>
  <c r="O49" i="2"/>
  <c r="N49" i="2"/>
  <c r="M49" i="2"/>
  <c r="I18" i="4"/>
  <c r="K49" i="2"/>
  <c r="L49" i="2"/>
  <c r="G9" i="4"/>
  <c r="G55" i="4"/>
  <c r="G47" i="4" s="1"/>
  <c r="L21" i="4"/>
  <c r="L24" i="4"/>
  <c r="L25" i="4"/>
  <c r="L26" i="4"/>
  <c r="L27" i="4"/>
  <c r="L28" i="4"/>
  <c r="L29" i="4"/>
  <c r="L30" i="4"/>
  <c r="L31" i="4"/>
  <c r="L32" i="4"/>
  <c r="L33" i="4"/>
  <c r="L34" i="4"/>
  <c r="L41" i="4"/>
  <c r="L43" i="4"/>
  <c r="L44" i="4"/>
  <c r="L45" i="4"/>
  <c r="L46" i="4"/>
  <c r="J10" i="4"/>
  <c r="J52" i="4"/>
  <c r="J53" i="4"/>
  <c r="J54" i="4"/>
  <c r="J58" i="4"/>
  <c r="J56" i="4" s="1"/>
  <c r="J59" i="4"/>
  <c r="J60" i="4"/>
  <c r="J48" i="4"/>
  <c r="J49" i="4"/>
  <c r="J50" i="4"/>
  <c r="J51" i="4"/>
  <c r="J46" i="4"/>
  <c r="J45" i="4"/>
  <c r="J44" i="4"/>
  <c r="J43" i="4"/>
  <c r="J41" i="4"/>
  <c r="J34" i="4"/>
  <c r="J33" i="4"/>
  <c r="J32" i="4"/>
  <c r="J31" i="4"/>
  <c r="J30" i="4"/>
  <c r="J29" i="4"/>
  <c r="J28" i="4"/>
  <c r="J27" i="4"/>
  <c r="J26" i="4"/>
  <c r="J25" i="4"/>
  <c r="J24" i="4"/>
  <c r="J21" i="4"/>
  <c r="J18" i="4" s="1"/>
  <c r="J17" i="4" s="1"/>
  <c r="J12" i="4"/>
  <c r="J13" i="4"/>
  <c r="J14" i="4"/>
  <c r="J15" i="4"/>
  <c r="J16" i="4"/>
  <c r="J11" i="4"/>
  <c r="C9" i="4"/>
  <c r="E47" i="4"/>
  <c r="F47" i="4" s="1"/>
  <c r="F14" i="4"/>
  <c r="F15" i="4"/>
  <c r="F16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41" i="4"/>
  <c r="F42" i="4"/>
  <c r="F43" i="4"/>
  <c r="F44" i="4"/>
  <c r="F45" i="4"/>
  <c r="F46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11" i="4"/>
  <c r="F12" i="4"/>
  <c r="F13" i="4"/>
  <c r="F10" i="4"/>
  <c r="E17" i="4"/>
  <c r="F17" i="4" s="1"/>
  <c r="D15" i="4"/>
  <c r="D16" i="4"/>
  <c r="D14" i="4"/>
  <c r="D27" i="4"/>
  <c r="D28" i="4"/>
  <c r="D29" i="4"/>
  <c r="D30" i="4"/>
  <c r="D31" i="4"/>
  <c r="D32" i="4"/>
  <c r="D33" i="4"/>
  <c r="D34" i="4"/>
  <c r="D35" i="4"/>
  <c r="D41" i="4"/>
  <c r="D42" i="4"/>
  <c r="D43" i="4"/>
  <c r="D44" i="4"/>
  <c r="D45" i="4"/>
  <c r="D46" i="4"/>
  <c r="D48" i="4"/>
  <c r="D49" i="4"/>
  <c r="D50" i="4"/>
  <c r="D51" i="4"/>
  <c r="D52" i="4"/>
  <c r="D53" i="4"/>
  <c r="D54" i="4"/>
  <c r="D56" i="4"/>
  <c r="D57" i="4"/>
  <c r="D58" i="4"/>
  <c r="D59" i="4"/>
  <c r="D60" i="4"/>
  <c r="D26" i="4"/>
  <c r="D25" i="4"/>
  <c r="D24" i="4"/>
  <c r="C55" i="4"/>
  <c r="C47" i="4" s="1"/>
  <c r="D47" i="4" s="1"/>
  <c r="D23" i="4"/>
  <c r="D22" i="4"/>
  <c r="D21" i="4"/>
  <c r="D20" i="4"/>
  <c r="D19" i="4"/>
  <c r="D18" i="4"/>
  <c r="D17" i="4"/>
  <c r="D13" i="4"/>
  <c r="D10" i="4"/>
  <c r="I8" i="3"/>
  <c r="I9" i="3"/>
  <c r="I10" i="3"/>
  <c r="I11" i="3"/>
  <c r="I7" i="3"/>
  <c r="F8" i="3"/>
  <c r="F9" i="3"/>
  <c r="F10" i="3"/>
  <c r="F11" i="3"/>
  <c r="F7" i="3"/>
  <c r="J33" i="2"/>
  <c r="J34" i="2"/>
  <c r="J35" i="2"/>
  <c r="J37" i="2"/>
  <c r="J38" i="2"/>
  <c r="J39" i="2"/>
  <c r="J40" i="2"/>
  <c r="J42" i="2"/>
  <c r="J43" i="2"/>
  <c r="J44" i="2"/>
  <c r="J46" i="2"/>
  <c r="J47" i="2"/>
  <c r="J48" i="2"/>
  <c r="I45" i="2"/>
  <c r="I41" i="2"/>
  <c r="J41" i="2" s="1"/>
  <c r="G41" i="2"/>
  <c r="H41" i="2" s="1"/>
  <c r="H42" i="2"/>
  <c r="G32" i="2"/>
  <c r="H32" i="2" s="1"/>
  <c r="H33" i="2"/>
  <c r="H34" i="2"/>
  <c r="H35" i="2"/>
  <c r="H37" i="2"/>
  <c r="H38" i="2"/>
  <c r="H39" i="2"/>
  <c r="H40" i="2"/>
  <c r="H43" i="2"/>
  <c r="H44" i="2"/>
  <c r="H46" i="2"/>
  <c r="H47" i="2"/>
  <c r="H48" i="2"/>
  <c r="G45" i="2"/>
  <c r="G36" i="2"/>
  <c r="H36" i="2" s="1"/>
  <c r="J22" i="2"/>
  <c r="J21" i="2"/>
  <c r="J20" i="2"/>
  <c r="J19" i="2"/>
  <c r="J18" i="2"/>
  <c r="J17" i="2"/>
  <c r="J15" i="2"/>
  <c r="J13" i="2"/>
  <c r="J14" i="2"/>
  <c r="J11" i="2"/>
  <c r="J10" i="2"/>
  <c r="J12" i="2"/>
  <c r="G11" i="2"/>
  <c r="G10" i="2" s="1"/>
  <c r="H10" i="2" s="1"/>
  <c r="H12" i="2"/>
  <c r="H13" i="2"/>
  <c r="H14" i="2"/>
  <c r="H15" i="2"/>
  <c r="H16" i="2"/>
  <c r="H17" i="2"/>
  <c r="H18" i="2"/>
  <c r="H19" i="2"/>
  <c r="H20" i="2"/>
  <c r="H21" i="2"/>
  <c r="H22" i="2"/>
  <c r="J55" i="4" l="1"/>
  <c r="J9" i="4"/>
  <c r="I17" i="4"/>
  <c r="H17" i="4"/>
  <c r="J36" i="2"/>
  <c r="I31" i="2"/>
  <c r="H45" i="2"/>
  <c r="J45" i="2"/>
  <c r="G8" i="4"/>
  <c r="E9" i="4"/>
  <c r="C8" i="4"/>
  <c r="D8" i="4" s="1"/>
  <c r="D9" i="4"/>
  <c r="F18" i="4"/>
  <c r="C61" i="4"/>
  <c r="D61" i="4" s="1"/>
  <c r="D55" i="4"/>
  <c r="D11" i="4"/>
  <c r="J32" i="2"/>
  <c r="G31" i="2"/>
  <c r="H11" i="2"/>
  <c r="D22" i="1"/>
  <c r="E22" i="1" s="1"/>
  <c r="D23" i="1"/>
  <c r="E23" i="1" s="1"/>
  <c r="C36" i="1"/>
  <c r="E36" i="1"/>
  <c r="C23" i="1"/>
  <c r="C22" i="1"/>
  <c r="C21" i="1"/>
  <c r="C20" i="1"/>
  <c r="C18" i="1"/>
  <c r="C17" i="1"/>
  <c r="C37" i="1"/>
  <c r="E37" i="1"/>
  <c r="E20" i="1"/>
  <c r="E18" i="1"/>
  <c r="E17" i="1"/>
  <c r="H9" i="4" l="1"/>
  <c r="H31" i="2"/>
  <c r="H49" i="2" s="1"/>
  <c r="G49" i="2"/>
  <c r="I49" i="2"/>
  <c r="J49" i="2"/>
  <c r="E8" i="4"/>
  <c r="F8" i="4" s="1"/>
  <c r="F9" i="4"/>
  <c r="F61" i="4" s="1"/>
  <c r="E61" i="4"/>
  <c r="D12" i="4"/>
  <c r="H8" i="4" l="1"/>
</calcChain>
</file>

<file path=xl/sharedStrings.xml><?xml version="1.0" encoding="utf-8"?>
<sst xmlns="http://schemas.openxmlformats.org/spreadsheetml/2006/main" count="257" uniqueCount="119">
  <si>
    <t>PRIHODI UKUPNO</t>
  </si>
  <si>
    <t>PRIHODI POSLOVANJA</t>
  </si>
  <si>
    <t>PRIHODI OD PRODAJE NEFINANCIJSKE IMOVINE</t>
  </si>
  <si>
    <t>RASHODI UKUPNO</t>
  </si>
  <si>
    <t>RASHODI POSLOVANJA</t>
  </si>
  <si>
    <t>RASHODI ZA NABAVU NEFINANCIJSKE IMOVINE</t>
  </si>
  <si>
    <t>RAZLIKA - VIŠAK/MANJAK</t>
  </si>
  <si>
    <t>UKUPAN DONOS VIŠKA/MANJKA IZ PRETHODNE(IH) GODINA</t>
  </si>
  <si>
    <t>VIŠAK/MANJAK IZ PRETHODNE (IH) GODINE KOJI ĆE SE POKRITI/RASPOREDITI</t>
  </si>
  <si>
    <t>PRIMICI OD FINANCIJSKE IMOVINE I ZADUŽIVANJA</t>
  </si>
  <si>
    <t>IZDACI ZA FINANCIJSKU IMOVINU I OTPLATE ZAJMOVA</t>
  </si>
  <si>
    <t>NETO FINANCIRANJE</t>
  </si>
  <si>
    <t xml:space="preserve">VIŠAK/MANJAK + NETO FINANCIRANJE </t>
  </si>
  <si>
    <t>Napomena: Redak UKUPAN DONOS VIŠKA/MANJKA IZ PRETHODNE (IH) GODINA služi z kao informacija i ne uzima se u obzir</t>
  </si>
  <si>
    <t xml:space="preserve">kod uravnoteženja proračuna, već se proračun uravnotežuje retkom VIŠAK/MANJAK IZ PRETHODNE(IH) GODINE KOJI ĆE SE </t>
  </si>
  <si>
    <t>POKRITI/RASPOREDITI.</t>
  </si>
  <si>
    <t>Izvršenje 2021</t>
  </si>
  <si>
    <t>Plan 2022</t>
  </si>
  <si>
    <t>I. OPĆI DIO</t>
  </si>
  <si>
    <t>A) SAŽETAK RAČUNA PRIHODA I RASHODA</t>
  </si>
  <si>
    <t>Plan za 2023.</t>
  </si>
  <si>
    <t>Projekcija za 2024.</t>
  </si>
  <si>
    <t>Projekcija za 2025.</t>
  </si>
  <si>
    <t>B) SAŽETAK RAČUNA FINANCIRANJA</t>
  </si>
  <si>
    <t>C) PRENESENI VIŠAK ILI PRENESENI MANJAK I VIŠEGODIŠNJI PLAN URAVNOTEŽENJA</t>
  </si>
  <si>
    <t>A. RAČUN PRIHODA I RASHODA</t>
  </si>
  <si>
    <t>Razred</t>
  </si>
  <si>
    <t>Skupina</t>
  </si>
  <si>
    <t>Izvor</t>
  </si>
  <si>
    <t>Naziv prihoda</t>
  </si>
  <si>
    <t>Prihodi poslovanja</t>
  </si>
  <si>
    <t>Pomoći iz inozemstva i od subjekata unutar općeg proračuna</t>
  </si>
  <si>
    <t>Ostali prihodi za posebne namjene(HZZ)</t>
  </si>
  <si>
    <t>Ostale pomoći proračunskim korisnicima</t>
  </si>
  <si>
    <t>Pomoći temeljem prijenosa EU</t>
  </si>
  <si>
    <t>Plan 2022.</t>
  </si>
  <si>
    <t xml:space="preserve">Prihodi od imovine </t>
  </si>
  <si>
    <t>Vlastiti prihodi</t>
  </si>
  <si>
    <t>Prihodi od upravnih i administrativnih pristojbi, pristojbi po posebnim propisima i naknada</t>
  </si>
  <si>
    <t>Prihodi po posebnim propisima</t>
  </si>
  <si>
    <t>Donacije trgovačkih društava</t>
  </si>
  <si>
    <t>Prihodi iz nadležnog proračuna i od HZZO-a temeljem ugovornih obveza</t>
  </si>
  <si>
    <t>Opći prihodi i primici</t>
  </si>
  <si>
    <t>Prihodi od prodaje proizvoda i robe te pruženih usluga, prihodi od donacija te povrati po protestiranim jamstvima</t>
  </si>
  <si>
    <t>Rashodi poslovanja</t>
  </si>
  <si>
    <t xml:space="preserve">Opći prihodi i primici </t>
  </si>
  <si>
    <t>Rashodi za zaposlene</t>
  </si>
  <si>
    <t>Pomoći EU</t>
  </si>
  <si>
    <t>Prihodi za posebne namjene</t>
  </si>
  <si>
    <t>Materijalni rashodi</t>
  </si>
  <si>
    <t>Financijski rashodi</t>
  </si>
  <si>
    <t>Rashodi za nabavu nefinancijske imovine</t>
  </si>
  <si>
    <t>Rashodi za nabavu proizvedene dugotrajne imovine</t>
  </si>
  <si>
    <t>RASHODI PREMA FUNKCIJSKOJ KLASIFIKACIJI</t>
  </si>
  <si>
    <t>BROJČANA OZNAKA I NAZIV</t>
  </si>
  <si>
    <t>Izvršenje 2021.</t>
  </si>
  <si>
    <t xml:space="preserve">UKUPNI RASHODI </t>
  </si>
  <si>
    <t xml:space="preserve">09  Obrazovanje </t>
  </si>
  <si>
    <t>091 Predškolsko i osnovno obrazovanje</t>
  </si>
  <si>
    <t>096 Dodatne usluge u obrazovanju</t>
  </si>
  <si>
    <t xml:space="preserve">0911 Predškolsko obrazovanje </t>
  </si>
  <si>
    <t>KN</t>
  </si>
  <si>
    <t>EUR</t>
  </si>
  <si>
    <t>Šifra</t>
  </si>
  <si>
    <t>Naziv</t>
  </si>
  <si>
    <t>Plan 2023</t>
  </si>
  <si>
    <t>Dječji vrtić Trogir</t>
  </si>
  <si>
    <t>Program 1201</t>
  </si>
  <si>
    <t>PREDŠKOLSKI ODGOJ I RAZVOJ ŠKOLSTVA</t>
  </si>
  <si>
    <t xml:space="preserve"> Aktivnost A100001</t>
  </si>
  <si>
    <t>FINANCIRANJE REDOVNE DJELATNOSTI - DJEČJI VRTIĆ</t>
  </si>
  <si>
    <t>1.1. Opći prihodi i primici</t>
  </si>
  <si>
    <t xml:space="preserve">Rashodi za zaposlene </t>
  </si>
  <si>
    <t xml:space="preserve">Izvor </t>
  </si>
  <si>
    <t>3.2. Vlastiti prihodi proračunskih korisnika</t>
  </si>
  <si>
    <t>4.4. Prihodi za posebne namjene proračunskih korisnika</t>
  </si>
  <si>
    <t>5.5 Ostale pomoći proračunskih korisnika (Županija, Općina Okrug)</t>
  </si>
  <si>
    <t>A100042</t>
  </si>
  <si>
    <t>SUFINANCIRANJE PROGRAMA DJECE PREDŠKOLSKE DOBI S POTEŠKOĆAMA</t>
  </si>
  <si>
    <t xml:space="preserve">Izvor  </t>
  </si>
  <si>
    <t>5.5. Ostale pomoći proračunskih korisnika</t>
  </si>
  <si>
    <t>A100043</t>
  </si>
  <si>
    <t>SUFINANCIRANJE PROGRAMA PREDŠKOLE</t>
  </si>
  <si>
    <t>A100049</t>
  </si>
  <si>
    <t>SURADNJA SA HZZ-om U ZAPOŠLJAVANJU</t>
  </si>
  <si>
    <t>4.4. Ostali prihodi za posebne namjene proračunskih korisnika</t>
  </si>
  <si>
    <t>K100044</t>
  </si>
  <si>
    <t>UREĐENJE DJEČJIH IGRALIŠTA TROGIR</t>
  </si>
  <si>
    <t>6.2. Donacije proračunskih korisnika</t>
  </si>
  <si>
    <t>T100051</t>
  </si>
  <si>
    <t>EU PROJEKT DJEČJI VRTIĆ TROGIR - PARTNER OBITELJI</t>
  </si>
  <si>
    <t>5.4.Pomoći EU proračunskih korisnika</t>
  </si>
  <si>
    <t>UKUPNO</t>
  </si>
  <si>
    <t>Projekcija za  2025.</t>
  </si>
  <si>
    <t>UKUPNI RASHODI</t>
  </si>
  <si>
    <t>B. RAČUN FINANCIRANJA</t>
  </si>
  <si>
    <t xml:space="preserve">Skupina 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</si>
  <si>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</si>
  <si>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</si>
  <si>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</si>
  <si>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</si>
  <si>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i primljenih zajmova</t>
  </si>
  <si>
    <t>cijelosti.</t>
  </si>
  <si>
    <t>1.1 Opći prihodi i primici</t>
  </si>
  <si>
    <t xml:space="preserve">Dječji vrtić Trogir procjenjuje da će iz 2022. u 2023. prenijeti višak u iznosu od 77.500,00 kn/10.286 EUR, a potrošit će ga u 2023. godini u </t>
  </si>
  <si>
    <t xml:space="preserve">Temeljem odredbi članka 38. Zakona o proračunu (NN BR. 144/21 i na temelju članka 50. Statuta Dječjeg vrtića "Trogir" , Upravno vijeće Dječjeg vrtića "Trogir" na 20. sjednici održanoj dana 20. prosinca 2022. godine donosi </t>
  </si>
  <si>
    <t>KLASA: 401-01/22-05/692</t>
  </si>
  <si>
    <t>URBROJ: 2181-13-7-22-1</t>
  </si>
  <si>
    <t>Trogir, 20.prosinca 2022.</t>
  </si>
  <si>
    <t>Predsjednica Upravnog vijeća:</t>
  </si>
  <si>
    <t>Sonja Novak Mijić prof. v.r.</t>
  </si>
  <si>
    <t>Članak 2.</t>
  </si>
  <si>
    <t xml:space="preserve">Prihodi i rashodi te primici i izdaci po ekonomskoj klasifikaciji i izvorima financiranja, te rashodi po funkcijskoj klasifikaciji utvrđuju se u Računu prihoda i rashoda i Računu financiranja u financijskom planu za 2023.godinu i projekcijama za 2024.i 2025.godinu, kako slijedi: </t>
  </si>
  <si>
    <t>Članak 1.</t>
  </si>
  <si>
    <t>Financijski plan Dječjeg vrtića Trogir za 2023. godinu i projekcije za 2024. i 2025. godinu sastoji se od:</t>
  </si>
  <si>
    <t xml:space="preserve">II. POSEBNI DIO </t>
  </si>
  <si>
    <r>
      <t xml:space="preserve">U posebnom dijelu Proračuna rashodi i izdaci iskazani su po organizacijskoj klasifikaciji, izvorima financiranja i ekonomskoj klasifikaciji  na razini skupine, raspoređeni u programe koji se sastoje od aktivnosti i projekata. </t>
    </r>
    <r>
      <rPr>
        <sz val="11"/>
        <rFont val="Arial"/>
        <family val="2"/>
        <charset val="238"/>
      </rPr>
      <t>.</t>
    </r>
  </si>
  <si>
    <t>Članak  3.</t>
  </si>
  <si>
    <t xml:space="preserve"> FINANCIJSKI PLAN DJEČJEG VRTIĆA TROGIR ZA 2023. I PROJEKCIJU PLANA ZA 2024. I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</si>
</sst>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#,##0\ _k_n;\-#,##0\ _k_n"/>
    <numFmt numFmtId="166" formatCode="#,##0\ _k_n"/>
    <numFmt numFmtId="167" formatCode="#,##0.00\ _k_n"/>
    <numFmt numFmtId="168" formatCode="#,##0.00_ ;\-#,##0.00\ "/>
    <numFmt numFmtId="169" formatCode="_-* #,##0\ _k_n_-;\-* #,##0\ _k_n_-;_-* &quot;-&quot;??\ _k_n_-;_-@_-"/>
    <numFmt numFmtId="170" formatCode="#,##0_ ;\-#,##0\ 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8"/>
      <color theme="1"/>
      <name val="Arial"/>
      <family val="2"/>
    </font>
    <font>
      <b/>
      <sz val="12"/>
      <color theme="1"/>
      <name val="Arial"/>
      <family val="2"/>
      <charset val="238"/>
    </font>
    <font>
      <sz val="10"/>
      <name val="Arial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32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4" fillId="0" borderId="9" xfId="0" applyFont="1" applyBorder="1"/>
    <xf numFmtId="0" fontId="7" fillId="0" borderId="1" xfId="0" applyFont="1" applyBorder="1"/>
    <xf numFmtId="0" fontId="4" fillId="0" borderId="1" xfId="0" applyFont="1" applyBorder="1"/>
    <xf numFmtId="0" fontId="6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wrapText="1"/>
    </xf>
    <xf numFmtId="167" fontId="4" fillId="0" borderId="1" xfId="0" applyNumberFormat="1" applyFont="1" applyBorder="1" applyAlignment="1">
      <alignment horizontal="center"/>
    </xf>
    <xf numFmtId="167" fontId="4" fillId="0" borderId="1" xfId="0" applyNumberFormat="1" applyFont="1" applyBorder="1"/>
    <xf numFmtId="0" fontId="6" fillId="2" borderId="9" xfId="0" applyFont="1" applyFill="1" applyBorder="1" applyAlignment="1">
      <alignment vertical="center"/>
    </xf>
    <xf numFmtId="0" fontId="6" fillId="2" borderId="1" xfId="0" applyFont="1" applyFill="1" applyBorder="1" applyAlignment="1">
      <alignment wrapText="1"/>
    </xf>
    <xf numFmtId="0" fontId="6" fillId="0" borderId="1" xfId="0" applyFont="1" applyBorder="1"/>
    <xf numFmtId="4" fontId="6" fillId="0" borderId="1" xfId="0" applyNumberFormat="1" applyFont="1" applyBorder="1" applyAlignment="1">
      <alignment horizontal="center"/>
    </xf>
    <xf numFmtId="167" fontId="6" fillId="0" borderId="1" xfId="0" applyNumberFormat="1" applyFont="1" applyBorder="1"/>
    <xf numFmtId="0" fontId="4" fillId="0" borderId="9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6" fillId="2" borderId="9" xfId="0" applyFont="1" applyFill="1" applyBorder="1"/>
    <xf numFmtId="167" fontId="6" fillId="2" borderId="1" xfId="0" applyNumberFormat="1" applyFont="1" applyFill="1" applyBorder="1"/>
    <xf numFmtId="167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wrapText="1"/>
    </xf>
    <xf numFmtId="4" fontId="4" fillId="0" borderId="1" xfId="0" applyNumberFormat="1" applyFont="1" applyBorder="1" applyAlignment="1">
      <alignment horizontal="center" wrapText="1"/>
    </xf>
    <xf numFmtId="0" fontId="6" fillId="2" borderId="1" xfId="0" applyFont="1" applyFill="1" applyBorder="1"/>
    <xf numFmtId="4" fontId="6" fillId="2" borderId="1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vertical="center"/>
    </xf>
    <xf numFmtId="167" fontId="6" fillId="0" borderId="1" xfId="0" applyNumberFormat="1" applyFont="1" applyBorder="1" applyAlignment="1">
      <alignment vertical="center"/>
    </xf>
    <xf numFmtId="0" fontId="6" fillId="5" borderId="9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wrapText="1"/>
    </xf>
    <xf numFmtId="4" fontId="6" fillId="5" borderId="1" xfId="0" applyNumberFormat="1" applyFont="1" applyFill="1" applyBorder="1" applyAlignment="1">
      <alignment horizontal="center" vertical="center"/>
    </xf>
    <xf numFmtId="167" fontId="6" fillId="5" borderId="1" xfId="0" applyNumberFormat="1" applyFont="1" applyFill="1" applyBorder="1" applyAlignment="1">
      <alignment horizontal="center" vertical="center"/>
    </xf>
    <xf numFmtId="167" fontId="6" fillId="5" borderId="1" xfId="0" applyNumberFormat="1" applyFont="1" applyFill="1" applyBorder="1" applyAlignment="1">
      <alignment vertical="center"/>
    </xf>
    <xf numFmtId="16" fontId="6" fillId="6" borderId="9" xfId="0" applyNumberFormat="1" applyFont="1" applyFill="1" applyBorder="1"/>
    <xf numFmtId="0" fontId="6" fillId="6" borderId="1" xfId="0" applyFont="1" applyFill="1" applyBorder="1"/>
    <xf numFmtId="4" fontId="6" fillId="6" borderId="1" xfId="0" applyNumberFormat="1" applyFont="1" applyFill="1" applyBorder="1" applyAlignment="1">
      <alignment horizontal="center"/>
    </xf>
    <xf numFmtId="167" fontId="6" fillId="6" borderId="1" xfId="0" applyNumberFormat="1" applyFont="1" applyFill="1" applyBorder="1"/>
    <xf numFmtId="0" fontId="6" fillId="6" borderId="9" xfId="0" applyFont="1" applyFill="1" applyBorder="1"/>
    <xf numFmtId="0" fontId="6" fillId="6" borderId="1" xfId="0" applyFont="1" applyFill="1" applyBorder="1" applyAlignment="1">
      <alignment wrapText="1"/>
    </xf>
    <xf numFmtId="167" fontId="6" fillId="6" borderId="1" xfId="0" applyNumberFormat="1" applyFont="1" applyFill="1" applyBorder="1" applyAlignment="1">
      <alignment horizontal="center"/>
    </xf>
    <xf numFmtId="16" fontId="6" fillId="6" borderId="9" xfId="0" applyNumberFormat="1" applyFont="1" applyFill="1" applyBorder="1" applyAlignment="1">
      <alignment horizontal="left"/>
    </xf>
    <xf numFmtId="4" fontId="6" fillId="6" borderId="1" xfId="0" applyNumberFormat="1" applyFont="1" applyFill="1" applyBorder="1" applyAlignment="1">
      <alignment horizontal="center" vertical="center" wrapText="1"/>
    </xf>
    <xf numFmtId="167" fontId="6" fillId="6" borderId="1" xfId="0" applyNumberFormat="1" applyFont="1" applyFill="1" applyBorder="1" applyAlignment="1">
      <alignment horizontal="center" vertical="center"/>
    </xf>
    <xf numFmtId="167" fontId="6" fillId="6" borderId="1" xfId="0" applyNumberFormat="1" applyFont="1" applyFill="1" applyBorder="1" applyAlignment="1">
      <alignment vertical="center"/>
    </xf>
    <xf numFmtId="167" fontId="4" fillId="6" borderId="1" xfId="0" applyNumberFormat="1" applyFont="1" applyFill="1" applyBorder="1" applyAlignment="1">
      <alignment horizontal="right"/>
    </xf>
    <xf numFmtId="0" fontId="6" fillId="6" borderId="9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167" fontId="6" fillId="2" borderId="1" xfId="0" applyNumberFormat="1" applyFont="1" applyFill="1" applyBorder="1" applyAlignment="1">
      <alignment horizontal="right" vertical="center"/>
    </xf>
    <xf numFmtId="167" fontId="6" fillId="6" borderId="1" xfId="0" applyNumberFormat="1" applyFont="1" applyFill="1" applyBorder="1" applyAlignment="1">
      <alignment horizontal="right"/>
    </xf>
    <xf numFmtId="166" fontId="6" fillId="2" borderId="1" xfId="0" applyNumberFormat="1" applyFont="1" applyFill="1" applyBorder="1" applyAlignment="1">
      <alignment vertical="center"/>
    </xf>
    <xf numFmtId="166" fontId="6" fillId="6" borderId="1" xfId="0" applyNumberFormat="1" applyFont="1" applyFill="1" applyBorder="1"/>
    <xf numFmtId="167" fontId="6" fillId="6" borderId="1" xfId="0" applyNumberFormat="1" applyFont="1" applyFill="1" applyBorder="1" applyAlignment="1">
      <alignment horizontal="right" vertical="center"/>
    </xf>
    <xf numFmtId="166" fontId="6" fillId="6" borderId="1" xfId="0" applyNumberFormat="1" applyFont="1" applyFill="1" applyBorder="1" applyAlignment="1">
      <alignment vertical="center"/>
    </xf>
    <xf numFmtId="167" fontId="6" fillId="5" borderId="1" xfId="0" applyNumberFormat="1" applyFont="1" applyFill="1" applyBorder="1" applyAlignment="1">
      <alignment horizontal="right" vertical="center"/>
    </xf>
    <xf numFmtId="167" fontId="6" fillId="2" borderId="1" xfId="0" applyNumberFormat="1" applyFont="1" applyFill="1" applyBorder="1" applyAlignment="1">
      <alignment horizontal="right"/>
    </xf>
    <xf numFmtId="166" fontId="6" fillId="5" borderId="1" xfId="0" applyNumberFormat="1" applyFont="1" applyFill="1" applyBorder="1" applyAlignment="1">
      <alignment vertical="center"/>
    </xf>
    <xf numFmtId="166" fontId="6" fillId="2" borderId="1" xfId="0" applyNumberFormat="1" applyFont="1" applyFill="1" applyBorder="1"/>
    <xf numFmtId="166" fontId="6" fillId="2" borderId="1" xfId="0" applyNumberFormat="1" applyFont="1" applyFill="1" applyBorder="1" applyAlignment="1">
      <alignment horizontal="right" vertical="center"/>
    </xf>
    <xf numFmtId="169" fontId="6" fillId="2" borderId="1" xfId="0" applyNumberFormat="1" applyFont="1" applyFill="1" applyBorder="1" applyAlignment="1">
      <alignment horizontal="center" vertical="center"/>
    </xf>
    <xf numFmtId="167" fontId="6" fillId="7" borderId="1" xfId="0" applyNumberFormat="1" applyFont="1" applyFill="1" applyBorder="1" applyAlignment="1">
      <alignment horizontal="center" vertical="center"/>
    </xf>
    <xf numFmtId="167" fontId="6" fillId="7" borderId="1" xfId="0" applyNumberFormat="1" applyFont="1" applyFill="1" applyBorder="1" applyAlignment="1">
      <alignment horizontal="center"/>
    </xf>
    <xf numFmtId="167" fontId="6" fillId="7" borderId="1" xfId="0" applyNumberFormat="1" applyFont="1" applyFill="1" applyBorder="1"/>
    <xf numFmtId="4" fontId="6" fillId="7" borderId="1" xfId="0" applyNumberFormat="1" applyFont="1" applyFill="1" applyBorder="1" applyAlignment="1">
      <alignment horizontal="center" vertical="center"/>
    </xf>
    <xf numFmtId="169" fontId="6" fillId="7" borderId="1" xfId="0" applyNumberFormat="1" applyFont="1" applyFill="1" applyBorder="1" applyAlignment="1">
      <alignment horizontal="center" vertical="center"/>
    </xf>
    <xf numFmtId="166" fontId="6" fillId="7" borderId="1" xfId="0" applyNumberFormat="1" applyFont="1" applyFill="1" applyBorder="1" applyAlignment="1">
      <alignment vertical="center"/>
    </xf>
    <xf numFmtId="166" fontId="6" fillId="7" borderId="1" xfId="0" applyNumberFormat="1" applyFont="1" applyFill="1" applyBorder="1" applyAlignment="1">
      <alignment horizontal="right" vertical="center"/>
    </xf>
    <xf numFmtId="166" fontId="6" fillId="7" borderId="1" xfId="0" applyNumberFormat="1" applyFont="1" applyFill="1" applyBorder="1"/>
    <xf numFmtId="169" fontId="6" fillId="7" borderId="1" xfId="0" applyNumberFormat="1" applyFont="1" applyFill="1" applyBorder="1"/>
    <xf numFmtId="169" fontId="6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/>
    </xf>
    <xf numFmtId="167" fontId="4" fillId="6" borderId="1" xfId="0" applyNumberFormat="1" applyFont="1" applyFill="1" applyBorder="1" applyAlignment="1">
      <alignment horizontal="center"/>
    </xf>
    <xf numFmtId="167" fontId="4" fillId="6" borderId="1" xfId="0" applyNumberFormat="1" applyFont="1" applyFill="1" applyBorder="1"/>
    <xf numFmtId="0" fontId="8" fillId="7" borderId="1" xfId="0" applyFont="1" applyFill="1" applyBorder="1"/>
    <xf numFmtId="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3" fontId="0" fillId="0" borderId="0" xfId="0" applyNumberFormat="1"/>
    <xf numFmtId="0" fontId="6" fillId="7" borderId="1" xfId="0" applyFont="1" applyFill="1" applyBorder="1" applyAlignment="1">
      <alignment horizontal="center"/>
    </xf>
    <xf numFmtId="4" fontId="6" fillId="7" borderId="1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10" xfId="0" applyBorder="1"/>
    <xf numFmtId="0" fontId="2" fillId="0" borderId="16" xfId="0" applyFont="1" applyBorder="1"/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6" fillId="4" borderId="9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167" fontId="6" fillId="4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 applyAlignment="1">
      <alignment vertical="center"/>
    </xf>
    <xf numFmtId="167" fontId="6" fillId="4" borderId="1" xfId="0" applyNumberFormat="1" applyFont="1" applyFill="1" applyBorder="1" applyAlignment="1">
      <alignment horizontal="right" vertical="center"/>
    </xf>
    <xf numFmtId="0" fontId="4" fillId="4" borderId="9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wrapText="1"/>
    </xf>
    <xf numFmtId="4" fontId="4" fillId="4" borderId="1" xfId="0" applyNumberFormat="1" applyFont="1" applyFill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right" vertical="center"/>
    </xf>
    <xf numFmtId="167" fontId="4" fillId="4" borderId="1" xfId="0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4" fillId="0" borderId="0" xfId="1" applyFont="1" applyAlignment="1">
      <alignment horizontal="center"/>
    </xf>
    <xf numFmtId="0" fontId="14" fillId="0" borderId="0" xfId="2" applyFont="1" applyBorder="1" applyAlignment="1" applyProtection="1">
      <alignment horizontal="center"/>
    </xf>
    <xf numFmtId="0" fontId="15" fillId="0" borderId="0" xfId="2" applyFont="1" applyAlignment="1"/>
    <xf numFmtId="0" fontId="15" fillId="0" borderId="0" xfId="2" applyFont="1" applyBorder="1" applyAlignment="1" applyProtection="1">
      <alignment horizontal="left" wrapText="1"/>
    </xf>
    <xf numFmtId="0" fontId="15" fillId="0" borderId="0" xfId="2" applyFont="1" applyAlignment="1">
      <alignment horizontal="left" wrapText="1"/>
    </xf>
    <xf numFmtId="0" fontId="11" fillId="0" borderId="0" xfId="2"/>
    <xf numFmtId="0" fontId="11" fillId="0" borderId="0" xfId="2" applyAlignment="1"/>
    <xf numFmtId="0" fontId="12" fillId="0" borderId="0" xfId="2" applyFont="1" applyBorder="1" applyAlignment="1" applyProtection="1">
      <alignment horizontal="center"/>
    </xf>
    <xf numFmtId="0" fontId="13" fillId="0" borderId="0" xfId="2" applyFont="1" applyAlignment="1"/>
    <xf numFmtId="0" fontId="16" fillId="0" borderId="10" xfId="0" applyFont="1" applyBorder="1" applyAlignment="1">
      <alignment horizontal="left" wrapText="1"/>
    </xf>
    <xf numFmtId="0" fontId="16" fillId="0" borderId="18" xfId="0" applyFont="1" applyBorder="1" applyAlignment="1">
      <alignment horizontal="left" wrapText="1"/>
    </xf>
    <xf numFmtId="0" fontId="16" fillId="0" borderId="0" xfId="0" applyFont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11" fillId="0" borderId="0" xfId="2"/>
    <xf numFmtId="0" fontId="11" fillId="0" borderId="0" xfId="2" applyAlignment="1"/>
    <xf numFmtId="0" fontId="12" fillId="0" borderId="0" xfId="2" applyFont="1" applyBorder="1" applyAlignment="1" applyProtection="1">
      <alignment horizontal="center"/>
    </xf>
    <xf numFmtId="0" fontId="13" fillId="0" borderId="0" xfId="2" applyFont="1" applyAlignment="1"/>
    <xf numFmtId="0" fontId="14" fillId="0" borderId="0" xfId="2" applyFont="1" applyBorder="1" applyAlignment="1" applyProtection="1">
      <alignment horizontal="center"/>
    </xf>
    <xf numFmtId="0" fontId="15" fillId="0" borderId="0" xfId="2" applyFont="1" applyAlignment="1"/>
    <xf numFmtId="0" fontId="13" fillId="0" borderId="0" xfId="2" applyFont="1" applyAlignment="1">
      <alignment horizontal="center" wrapText="1"/>
    </xf>
    <xf numFmtId="0" fontId="16" fillId="0" borderId="0" xfId="0" applyFont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1" xfId="0" applyFont="1" applyFill="1" applyBorder="1"/>
    <xf numFmtId="0" fontId="5" fillId="8" borderId="2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4" fontId="5" fillId="8" borderId="1" xfId="0" applyNumberFormat="1" applyFont="1" applyFill="1" applyBorder="1" applyAlignment="1">
      <alignment vertical="center"/>
    </xf>
    <xf numFmtId="4" fontId="5" fillId="8" borderId="1" xfId="0" applyNumberFormat="1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4" fontId="2" fillId="4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/>
    </xf>
    <xf numFmtId="4" fontId="5" fillId="8" borderId="1" xfId="0" applyNumberFormat="1" applyFont="1" applyFill="1" applyBorder="1"/>
    <xf numFmtId="4" fontId="5" fillId="8" borderId="1" xfId="0" applyNumberFormat="1" applyFont="1" applyFill="1" applyBorder="1" applyAlignment="1">
      <alignment horizontal="center"/>
    </xf>
    <xf numFmtId="3" fontId="5" fillId="8" borderId="1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4" fontId="5" fillId="4" borderId="2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horizontal="center" vertical="center"/>
    </xf>
    <xf numFmtId="168" fontId="5" fillId="4" borderId="2" xfId="0" applyNumberFormat="1" applyFont="1" applyFill="1" applyBorder="1" applyAlignment="1">
      <alignment horizontal="center" vertical="center"/>
    </xf>
    <xf numFmtId="168" fontId="5" fillId="4" borderId="4" xfId="0" applyNumberFormat="1" applyFont="1" applyFill="1" applyBorder="1" applyAlignment="1">
      <alignment horizontal="center" vertical="center"/>
    </xf>
    <xf numFmtId="168" fontId="5" fillId="4" borderId="1" xfId="0" applyNumberFormat="1" applyFont="1" applyFill="1" applyBorder="1" applyAlignment="1">
      <alignment horizontal="center" vertical="center"/>
    </xf>
    <xf numFmtId="170" fontId="5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/>
    </xf>
    <xf numFmtId="168" fontId="2" fillId="4" borderId="2" xfId="0" applyNumberFormat="1" applyFont="1" applyFill="1" applyBorder="1" applyAlignment="1">
      <alignment horizontal="center" vertical="center"/>
    </xf>
    <xf numFmtId="168" fontId="2" fillId="4" borderId="4" xfId="0" applyNumberFormat="1" applyFont="1" applyFill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70" fontId="2" fillId="4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4" fontId="5" fillId="0" borderId="1" xfId="0" applyNumberFormat="1" applyFont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" fontId="2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/>
    <xf numFmtId="0" fontId="2" fillId="2" borderId="16" xfId="0" applyFont="1" applyFill="1" applyBorder="1"/>
    <xf numFmtId="4" fontId="2" fillId="2" borderId="16" xfId="0" applyNumberFormat="1" applyFont="1" applyFill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 vertical="center"/>
    </xf>
    <xf numFmtId="169" fontId="2" fillId="2" borderId="16" xfId="0" applyNumberFormat="1" applyFont="1" applyFill="1" applyBorder="1"/>
    <xf numFmtId="169" fontId="2" fillId="2" borderId="16" xfId="0" applyNumberFormat="1" applyFont="1" applyFill="1" applyBorder="1" applyAlignment="1">
      <alignment horizontal="center"/>
    </xf>
    <xf numFmtId="4" fontId="2" fillId="0" borderId="16" xfId="0" applyNumberFormat="1" applyFont="1" applyBorder="1" applyAlignment="1">
      <alignment horizontal="center" vertical="center"/>
    </xf>
    <xf numFmtId="167" fontId="2" fillId="0" borderId="16" xfId="0" applyNumberFormat="1" applyFont="1" applyBorder="1"/>
    <xf numFmtId="164" fontId="2" fillId="0" borderId="16" xfId="0" applyNumberFormat="1" applyFont="1" applyBorder="1" applyAlignment="1">
      <alignment horizontal="center" vertical="center"/>
    </xf>
    <xf numFmtId="169" fontId="2" fillId="4" borderId="16" xfId="0" applyNumberFormat="1" applyFont="1" applyFill="1" applyBorder="1"/>
    <xf numFmtId="169" fontId="2" fillId="0" borderId="16" xfId="0" applyNumberFormat="1" applyFont="1" applyBorder="1"/>
    <xf numFmtId="169" fontId="2" fillId="4" borderId="16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left" wrapText="1"/>
    </xf>
    <xf numFmtId="3" fontId="2" fillId="0" borderId="16" xfId="0" applyNumberFormat="1" applyFont="1" applyBorder="1" applyAlignment="1">
      <alignment horizontal="center" vertical="center"/>
    </xf>
    <xf numFmtId="1" fontId="2" fillId="4" borderId="16" xfId="0" applyNumberFormat="1" applyFont="1" applyFill="1" applyBorder="1" applyAlignment="1">
      <alignment horizontal="center" vertical="center"/>
    </xf>
    <xf numFmtId="168" fontId="2" fillId="2" borderId="16" xfId="0" applyNumberFormat="1" applyFont="1" applyFill="1" applyBorder="1" applyAlignment="1">
      <alignment horizontal="center"/>
    </xf>
    <xf numFmtId="4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wrapText="1"/>
    </xf>
    <xf numFmtId="169" fontId="2" fillId="0" borderId="16" xfId="0" applyNumberFormat="1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1" fontId="2" fillId="4" borderId="16" xfId="0" applyNumberFormat="1" applyFont="1" applyFill="1" applyBorder="1" applyAlignment="1">
      <alignment horizontal="right" indent="2"/>
    </xf>
    <xf numFmtId="0" fontId="2" fillId="0" borderId="13" xfId="0" applyFont="1" applyBorder="1"/>
    <xf numFmtId="164" fontId="2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Border="1"/>
    <xf numFmtId="164" fontId="2" fillId="0" borderId="13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166" fontId="2" fillId="0" borderId="16" xfId="0" applyNumberFormat="1" applyFont="1" applyBorder="1"/>
    <xf numFmtId="0" fontId="18" fillId="2" borderId="16" xfId="0" applyFont="1" applyFill="1" applyBorder="1"/>
    <xf numFmtId="0" fontId="18" fillId="0" borderId="16" xfId="0" applyFont="1" applyBorder="1"/>
    <xf numFmtId="166" fontId="18" fillId="0" borderId="16" xfId="0" applyNumberFormat="1" applyFont="1" applyBorder="1"/>
    <xf numFmtId="0" fontId="18" fillId="0" borderId="13" xfId="0" applyFont="1" applyBorder="1"/>
    <xf numFmtId="166" fontId="18" fillId="0" borderId="13" xfId="0" applyNumberFormat="1" applyFont="1" applyBorder="1"/>
    <xf numFmtId="166" fontId="18" fillId="0" borderId="14" xfId="0" applyNumberFormat="1" applyFont="1" applyBorder="1"/>
    <xf numFmtId="0" fontId="18" fillId="0" borderId="15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/>
    <xf numFmtId="0" fontId="18" fillId="0" borderId="12" xfId="0" applyFont="1" applyBorder="1"/>
    <xf numFmtId="0" fontId="2" fillId="2" borderId="16" xfId="0" applyFont="1" applyFill="1" applyBorder="1" applyAlignment="1">
      <alignment wrapText="1"/>
    </xf>
    <xf numFmtId="168" fontId="2" fillId="0" borderId="16" xfId="0" applyNumberFormat="1" applyFont="1" applyBorder="1" applyAlignment="1">
      <alignment horizontal="center" wrapText="1"/>
    </xf>
    <xf numFmtId="4" fontId="2" fillId="0" borderId="16" xfId="0" applyNumberFormat="1" applyFont="1" applyBorder="1" applyAlignment="1">
      <alignment horizontal="center" wrapText="1"/>
    </xf>
    <xf numFmtId="167" fontId="2" fillId="0" borderId="16" xfId="0" applyNumberFormat="1" applyFont="1" applyBorder="1" applyAlignment="1">
      <alignment horizontal="center" wrapText="1"/>
    </xf>
    <xf numFmtId="169" fontId="2" fillId="0" borderId="16" xfId="0" applyNumberFormat="1" applyFont="1" applyBorder="1" applyAlignment="1">
      <alignment horizontal="center" vertical="center"/>
    </xf>
    <xf numFmtId="165" fontId="2" fillId="0" borderId="16" xfId="0" applyNumberFormat="1" applyFont="1" applyBorder="1"/>
    <xf numFmtId="168" fontId="2" fillId="0" borderId="16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wrapText="1"/>
    </xf>
    <xf numFmtId="0" fontId="13" fillId="0" borderId="0" xfId="1" applyFont="1" applyAlignment="1">
      <alignment horizontal="center" vertical="top" wrapText="1"/>
    </xf>
  </cellXfs>
  <cellStyles count="3">
    <cellStyle name="Normalno" xfId="0" builtinId="0"/>
    <cellStyle name="Normalno 2" xfId="1" xr:uid="{7B56819A-064F-4FBD-9DF8-8DE1E8463B1A}"/>
    <cellStyle name="Normalno 3" xfId="2" xr:uid="{DCBAEEC3-17BC-4354-980B-D0C1E54291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3A2ED-A9D9-4381-82A4-BB5A0FD5E8D5}">
  <dimension ref="A1:AD45"/>
  <sheetViews>
    <sheetView tabSelected="1" workbookViewId="0">
      <selection activeCell="A3" sqref="A3:K5"/>
    </sheetView>
  </sheetViews>
  <sheetFormatPr defaultRowHeight="15" x14ac:dyDescent="0.25"/>
  <cols>
    <col min="1" max="1" width="29.42578125" customWidth="1"/>
    <col min="2" max="2" width="15.140625" customWidth="1"/>
    <col min="3" max="3" width="15" customWidth="1"/>
    <col min="4" max="4" width="16.42578125" customWidth="1"/>
    <col min="5" max="5" width="16" customWidth="1"/>
    <col min="6" max="6" width="17.28515625" hidden="1" customWidth="1"/>
    <col min="7" max="7" width="18.85546875" customWidth="1"/>
    <col min="8" max="8" width="21.5703125" hidden="1" customWidth="1"/>
    <col min="9" max="9" width="18.85546875" customWidth="1"/>
    <col min="10" max="10" width="18.85546875" hidden="1" customWidth="1"/>
    <col min="11" max="11" width="19.42578125" customWidth="1"/>
    <col min="12" max="13" width="9.140625" hidden="1" customWidth="1"/>
  </cols>
  <sheetData>
    <row r="1" spans="1:30" ht="30.75" customHeight="1" x14ac:dyDescent="0.25">
      <c r="A1" s="130" t="s">
        <v>105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30" ht="17.25" customHeight="1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30" ht="6.75" customHeight="1" x14ac:dyDescent="0.25">
      <c r="A3" s="131" t="s">
        <v>118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2"/>
      <c r="M3" s="2"/>
      <c r="N3" s="2"/>
      <c r="O3" s="2"/>
    </row>
    <row r="4" spans="1:30" ht="6.75" customHeight="1" x14ac:dyDescent="0.25">
      <c r="A4" s="133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2"/>
      <c r="M4" s="2"/>
      <c r="N4" s="2"/>
      <c r="O4" s="2"/>
    </row>
    <row r="5" spans="1:30" ht="6.75" customHeight="1" x14ac:dyDescent="0.25">
      <c r="A5" s="133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2"/>
      <c r="M5" s="2"/>
      <c r="N5" s="2"/>
      <c r="O5" s="2"/>
    </row>
    <row r="6" spans="1:30" ht="15.75" customHeight="1" x14ac:dyDescent="0.25">
      <c r="A6" s="109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2"/>
      <c r="M6" s="2"/>
      <c r="N6" s="2"/>
      <c r="O6" s="2"/>
    </row>
    <row r="7" spans="1:30" x14ac:dyDescent="0.25">
      <c r="A7" s="110" t="s">
        <v>18</v>
      </c>
      <c r="B7" s="110"/>
      <c r="C7" s="110"/>
      <c r="D7" s="110"/>
      <c r="E7" s="110"/>
      <c r="F7" s="110"/>
      <c r="G7" s="110"/>
      <c r="H7" s="110"/>
      <c r="I7" s="110"/>
      <c r="J7" s="110"/>
      <c r="K7" s="111"/>
      <c r="L7" s="2"/>
      <c r="M7" s="2"/>
      <c r="N7" s="2"/>
      <c r="O7" s="2"/>
    </row>
    <row r="8" spans="1:30" x14ac:dyDescent="0.2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2"/>
      <c r="M8" s="2"/>
      <c r="N8" s="2"/>
      <c r="O8" s="2"/>
    </row>
    <row r="9" spans="1:30" ht="15.75" x14ac:dyDescent="0.25">
      <c r="A9" s="112" t="s">
        <v>19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2"/>
      <c r="M9" s="2"/>
      <c r="N9" s="2"/>
      <c r="O9" s="2"/>
      <c r="S9" s="124"/>
      <c r="T9" s="120"/>
      <c r="U9" s="121"/>
      <c r="V9" s="121"/>
      <c r="W9" s="121"/>
      <c r="X9" s="121"/>
      <c r="Y9" s="121"/>
      <c r="Z9" s="121"/>
      <c r="AA9" s="121"/>
      <c r="AB9" s="121"/>
      <c r="AC9" s="121"/>
      <c r="AD9" s="121"/>
    </row>
    <row r="10" spans="1:30" ht="15.75" x14ac:dyDescent="0.25">
      <c r="A10" s="109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2"/>
      <c r="M10" s="2"/>
      <c r="N10" s="2"/>
      <c r="O10" s="2"/>
      <c r="S10" s="135"/>
      <c r="T10" s="139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</row>
    <row r="11" spans="1:30" ht="15.75" x14ac:dyDescent="0.25">
      <c r="A11" s="109" t="s">
        <v>113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2"/>
      <c r="M11" s="2"/>
      <c r="N11" s="2"/>
      <c r="O11" s="2"/>
      <c r="S11" s="135"/>
      <c r="T11" s="139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</row>
    <row r="12" spans="1:30" ht="15.75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2"/>
      <c r="M12" s="2"/>
      <c r="N12" s="2"/>
      <c r="O12" s="2"/>
      <c r="S12" s="135"/>
      <c r="T12" s="139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</row>
    <row r="13" spans="1:30" x14ac:dyDescent="0.25">
      <c r="A13" s="128" t="s">
        <v>114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S13" s="124"/>
      <c r="T13" s="126"/>
      <c r="U13" s="127"/>
      <c r="V13" s="127"/>
      <c r="W13" s="127"/>
      <c r="X13" s="127"/>
      <c r="Y13" s="125"/>
      <c r="Z13" s="125"/>
      <c r="AA13" s="125"/>
      <c r="AB13" s="125"/>
      <c r="AC13" s="125"/>
      <c r="AD13" s="125"/>
    </row>
    <row r="14" spans="1:30" x14ac:dyDescent="0.25">
      <c r="A14" s="327"/>
      <c r="B14" s="327"/>
      <c r="C14" s="327"/>
      <c r="D14" s="327"/>
      <c r="E14" s="327"/>
      <c r="F14" s="327"/>
      <c r="G14" s="327"/>
      <c r="H14" s="327"/>
      <c r="I14" s="327"/>
      <c r="J14" s="327"/>
      <c r="K14" s="327"/>
      <c r="S14" s="135"/>
      <c r="T14" s="137"/>
      <c r="U14" s="138"/>
      <c r="V14" s="138"/>
      <c r="W14" s="138"/>
      <c r="X14" s="138"/>
      <c r="Y14" s="136"/>
      <c r="Z14" s="136"/>
      <c r="AA14" s="136"/>
      <c r="AB14" s="136"/>
      <c r="AC14" s="136"/>
      <c r="AD14" s="136"/>
    </row>
    <row r="15" spans="1:30" ht="15.75" x14ac:dyDescent="0.25">
      <c r="A15" s="94"/>
      <c r="B15" s="113" t="s">
        <v>16</v>
      </c>
      <c r="C15" s="113"/>
      <c r="D15" s="113" t="s">
        <v>17</v>
      </c>
      <c r="E15" s="113"/>
      <c r="F15" s="95"/>
      <c r="G15" s="96" t="s">
        <v>20</v>
      </c>
      <c r="H15" s="96"/>
      <c r="I15" s="96" t="s">
        <v>21</v>
      </c>
      <c r="J15" s="96"/>
      <c r="K15" s="97" t="s">
        <v>22</v>
      </c>
      <c r="L15" s="1"/>
      <c r="M15" s="1"/>
      <c r="S15" s="122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</row>
    <row r="16" spans="1:30" x14ac:dyDescent="0.25">
      <c r="A16" s="94"/>
      <c r="B16" s="95" t="s">
        <v>61</v>
      </c>
      <c r="C16" s="95" t="s">
        <v>62</v>
      </c>
      <c r="D16" s="95" t="s">
        <v>61</v>
      </c>
      <c r="E16" s="95" t="s">
        <v>62</v>
      </c>
      <c r="F16" s="95"/>
      <c r="G16" s="96" t="s">
        <v>62</v>
      </c>
      <c r="H16" s="96"/>
      <c r="I16" s="96" t="s">
        <v>62</v>
      </c>
      <c r="J16" s="96"/>
      <c r="K16" s="97" t="s">
        <v>62</v>
      </c>
      <c r="L16" s="1"/>
      <c r="M16" s="1"/>
    </row>
    <row r="17" spans="1:11" x14ac:dyDescent="0.25">
      <c r="A17" s="279" t="s">
        <v>0</v>
      </c>
      <c r="B17" s="280">
        <v>10078973.5</v>
      </c>
      <c r="C17" s="280">
        <f>B17/7.5345</f>
        <v>1337709.6688565928</v>
      </c>
      <c r="D17" s="281">
        <v>12038900</v>
      </c>
      <c r="E17" s="281">
        <f>D17/7.5345</f>
        <v>1597836.6182228415</v>
      </c>
      <c r="F17" s="281">
        <f>F20-77500</f>
        <v>12780400</v>
      </c>
      <c r="G17" s="282">
        <v>1696254</v>
      </c>
      <c r="H17" s="282">
        <v>11430200</v>
      </c>
      <c r="I17" s="283">
        <v>1517050</v>
      </c>
      <c r="J17" s="282">
        <v>11430200</v>
      </c>
      <c r="K17" s="283">
        <v>1517050</v>
      </c>
    </row>
    <row r="18" spans="1:11" x14ac:dyDescent="0.25">
      <c r="A18" s="94" t="s">
        <v>1</v>
      </c>
      <c r="B18" s="284">
        <v>10078973.5</v>
      </c>
      <c r="C18" s="285">
        <f>B18/7.5345</f>
        <v>1337709.6688565928</v>
      </c>
      <c r="D18" s="286">
        <v>12038900</v>
      </c>
      <c r="E18" s="286">
        <f>D18/7.5345</f>
        <v>1597836.6182228415</v>
      </c>
      <c r="F18" s="286">
        <v>12780400</v>
      </c>
      <c r="G18" s="287">
        <v>1696254</v>
      </c>
      <c r="H18" s="288">
        <v>11430200</v>
      </c>
      <c r="I18" s="289">
        <v>1517050</v>
      </c>
      <c r="J18" s="288">
        <v>11430200</v>
      </c>
      <c r="K18" s="289">
        <v>1517050</v>
      </c>
    </row>
    <row r="19" spans="1:11" ht="26.25" x14ac:dyDescent="0.25">
      <c r="A19" s="290" t="s">
        <v>2</v>
      </c>
      <c r="B19" s="284">
        <v>0</v>
      </c>
      <c r="C19" s="284">
        <v>0</v>
      </c>
      <c r="D19" s="284">
        <v>0</v>
      </c>
      <c r="E19" s="284">
        <v>0</v>
      </c>
      <c r="F19" s="284">
        <v>0</v>
      </c>
      <c r="G19" s="291">
        <v>0</v>
      </c>
      <c r="H19" s="291">
        <v>0</v>
      </c>
      <c r="I19" s="292">
        <v>0</v>
      </c>
      <c r="J19" s="291">
        <v>0</v>
      </c>
      <c r="K19" s="292">
        <v>0</v>
      </c>
    </row>
    <row r="20" spans="1:11" x14ac:dyDescent="0.25">
      <c r="A20" s="279" t="s">
        <v>3</v>
      </c>
      <c r="B20" s="280">
        <v>10046500.02</v>
      </c>
      <c r="C20" s="293">
        <f>B20/7.5345</f>
        <v>1333399.6973919966</v>
      </c>
      <c r="D20" s="281">
        <v>12233900</v>
      </c>
      <c r="E20" s="281">
        <f>D20/7.5345</f>
        <v>1623717.5658636936</v>
      </c>
      <c r="F20" s="281">
        <v>12857900</v>
      </c>
      <c r="G20" s="282">
        <v>1706540</v>
      </c>
      <c r="H20" s="282">
        <v>11430200</v>
      </c>
      <c r="I20" s="283">
        <v>1517050</v>
      </c>
      <c r="J20" s="282">
        <v>11430200</v>
      </c>
      <c r="K20" s="283">
        <v>1517050</v>
      </c>
    </row>
    <row r="21" spans="1:11" x14ac:dyDescent="0.25">
      <c r="A21" s="94" t="s">
        <v>4</v>
      </c>
      <c r="B21" s="294">
        <f>B20-B22</f>
        <v>9929136.6099999994</v>
      </c>
      <c r="C21" s="294">
        <f>B21/7.5345</f>
        <v>1317822.8960116794</v>
      </c>
      <c r="D21" s="286">
        <v>12168900</v>
      </c>
      <c r="E21" s="286">
        <v>1615090.59</v>
      </c>
      <c r="F21" s="286">
        <f>F20-F22</f>
        <v>12653900</v>
      </c>
      <c r="G21" s="288">
        <v>1679464</v>
      </c>
      <c r="H21" s="288">
        <f>H20-H22</f>
        <v>11376200</v>
      </c>
      <c r="I21" s="289">
        <v>1509883</v>
      </c>
      <c r="J21" s="288">
        <f>J20-J22</f>
        <v>11376200</v>
      </c>
      <c r="K21" s="289">
        <v>1509883</v>
      </c>
    </row>
    <row r="22" spans="1:11" ht="27" customHeight="1" x14ac:dyDescent="0.25">
      <c r="A22" s="295" t="s">
        <v>5</v>
      </c>
      <c r="B22" s="294">
        <v>117363.41</v>
      </c>
      <c r="C22" s="294">
        <f>B22/7.5345</f>
        <v>15576.801380317207</v>
      </c>
      <c r="D22" s="286">
        <f>D20-D21</f>
        <v>65000</v>
      </c>
      <c r="E22" s="286">
        <f t="shared" ref="E22:E23" si="0">D22/7.5345</f>
        <v>8626.9825469506923</v>
      </c>
      <c r="F22" s="286">
        <v>204000</v>
      </c>
      <c r="G22" s="296">
        <v>27076</v>
      </c>
      <c r="H22" s="288">
        <v>54000</v>
      </c>
      <c r="I22" s="289">
        <f t="shared" ref="I22:I23" si="1">H22/7.5345</f>
        <v>7167.0316543898061</v>
      </c>
      <c r="J22" s="288">
        <v>54000</v>
      </c>
      <c r="K22" s="289">
        <f t="shared" ref="K22:K23" si="2">J22/7.5345</f>
        <v>7167.0316543898061</v>
      </c>
    </row>
    <row r="23" spans="1:11" x14ac:dyDescent="0.25">
      <c r="A23" s="94" t="s">
        <v>6</v>
      </c>
      <c r="B23" s="294">
        <f>B17-B20</f>
        <v>32473.480000000447</v>
      </c>
      <c r="C23" s="294">
        <f>B23/7.5345</f>
        <v>4309.9714645962504</v>
      </c>
      <c r="D23" s="286">
        <f>D17-D20</f>
        <v>-195000</v>
      </c>
      <c r="E23" s="286">
        <f t="shared" si="0"/>
        <v>-25880.947640852079</v>
      </c>
      <c r="F23" s="286">
        <f>F17-F20</f>
        <v>-77500</v>
      </c>
      <c r="G23" s="288">
        <f t="shared" ref="G23" si="3">F23/7.5345</f>
        <v>-10286.017652133518</v>
      </c>
      <c r="H23" s="297">
        <v>0</v>
      </c>
      <c r="I23" s="298">
        <f t="shared" si="1"/>
        <v>0</v>
      </c>
      <c r="J23" s="298">
        <f t="shared" ref="J23" si="4">I23/7.5345</f>
        <v>0</v>
      </c>
      <c r="K23" s="298">
        <f t="shared" si="2"/>
        <v>0</v>
      </c>
    </row>
    <row r="24" spans="1:11" x14ac:dyDescent="0.25">
      <c r="A24" s="299"/>
      <c r="B24" s="299"/>
      <c r="C24" s="299"/>
      <c r="D24" s="300"/>
      <c r="E24" s="300"/>
      <c r="F24" s="300"/>
      <c r="G24" s="301"/>
      <c r="H24" s="301"/>
      <c r="I24" s="302"/>
      <c r="J24" s="302"/>
      <c r="K24" s="303"/>
    </row>
    <row r="25" spans="1:11" x14ac:dyDescent="0.25">
      <c r="A25" s="304" t="s">
        <v>23</v>
      </c>
      <c r="B25" s="304"/>
      <c r="C25" s="304"/>
      <c r="D25" s="304"/>
      <c r="E25" s="304"/>
      <c r="F25" s="304"/>
      <c r="G25" s="304"/>
      <c r="H25" s="304"/>
      <c r="I25" s="304"/>
      <c r="J25" s="304"/>
      <c r="K25" s="305"/>
    </row>
    <row r="26" spans="1:11" x14ac:dyDescent="0.25">
      <c r="A26" s="306"/>
      <c r="B26" s="306"/>
      <c r="C26" s="306"/>
      <c r="D26" s="306"/>
      <c r="E26" s="306"/>
      <c r="F26" s="306"/>
      <c r="G26" s="306"/>
      <c r="H26" s="306"/>
      <c r="I26" s="306"/>
      <c r="J26" s="306"/>
      <c r="K26" s="307"/>
    </row>
    <row r="27" spans="1:11" ht="30" customHeight="1" x14ac:dyDescent="0.25">
      <c r="A27" s="94"/>
      <c r="B27" s="113" t="s">
        <v>16</v>
      </c>
      <c r="C27" s="113"/>
      <c r="D27" s="113" t="s">
        <v>17</v>
      </c>
      <c r="E27" s="113"/>
      <c r="F27" s="95"/>
      <c r="G27" s="96" t="s">
        <v>20</v>
      </c>
      <c r="H27" s="96"/>
      <c r="I27" s="96" t="s">
        <v>21</v>
      </c>
      <c r="J27" s="96"/>
      <c r="K27" s="97" t="s">
        <v>22</v>
      </c>
    </row>
    <row r="28" spans="1:11" ht="27" customHeight="1" x14ac:dyDescent="0.25">
      <c r="A28" s="295" t="s">
        <v>9</v>
      </c>
      <c r="B28" s="94"/>
      <c r="C28" s="94"/>
      <c r="D28" s="94"/>
      <c r="E28" s="94"/>
      <c r="F28" s="94"/>
      <c r="G28" s="308">
        <v>0</v>
      </c>
      <c r="H28" s="308"/>
      <c r="I28" s="308">
        <v>0</v>
      </c>
      <c r="J28" s="308"/>
      <c r="K28" s="308">
        <v>0</v>
      </c>
    </row>
    <row r="29" spans="1:11" ht="29.25" customHeight="1" x14ac:dyDescent="0.25">
      <c r="A29" s="295" t="s">
        <v>10</v>
      </c>
      <c r="B29" s="295"/>
      <c r="C29" s="295"/>
      <c r="D29" s="295"/>
      <c r="E29" s="295"/>
      <c r="F29" s="295"/>
      <c r="G29" s="308">
        <v>0</v>
      </c>
      <c r="H29" s="308"/>
      <c r="I29" s="308">
        <v>0</v>
      </c>
      <c r="J29" s="308"/>
      <c r="K29" s="308">
        <v>0</v>
      </c>
    </row>
    <row r="30" spans="1:11" x14ac:dyDescent="0.25">
      <c r="A30" s="309" t="s">
        <v>11</v>
      </c>
      <c r="B30" s="310"/>
      <c r="C30" s="310"/>
      <c r="D30" s="310"/>
      <c r="E30" s="310"/>
      <c r="F30" s="310"/>
      <c r="G30" s="311"/>
      <c r="H30" s="311"/>
      <c r="I30" s="311"/>
      <c r="J30" s="311"/>
      <c r="K30" s="311"/>
    </row>
    <row r="31" spans="1:11" x14ac:dyDescent="0.25">
      <c r="A31" s="312"/>
      <c r="B31" s="312"/>
      <c r="C31" s="312"/>
      <c r="D31" s="312"/>
      <c r="E31" s="312"/>
      <c r="F31" s="312"/>
      <c r="G31" s="313"/>
      <c r="H31" s="313"/>
      <c r="I31" s="313"/>
      <c r="J31" s="313"/>
      <c r="K31" s="314"/>
    </row>
    <row r="32" spans="1:11" x14ac:dyDescent="0.25">
      <c r="A32" s="304" t="s">
        <v>24</v>
      </c>
      <c r="B32" s="315"/>
      <c r="C32" s="315"/>
      <c r="D32" s="315"/>
      <c r="E32" s="315"/>
      <c r="F32" s="315"/>
      <c r="G32" s="315"/>
      <c r="H32" s="315"/>
      <c r="I32" s="315"/>
      <c r="J32" s="315"/>
      <c r="K32" s="316"/>
    </row>
    <row r="33" spans="1:11" x14ac:dyDescent="0.25">
      <c r="A33" s="317"/>
      <c r="B33" s="317"/>
      <c r="C33" s="317"/>
      <c r="D33" s="317"/>
      <c r="E33" s="317"/>
      <c r="F33" s="317"/>
      <c r="G33" s="317"/>
      <c r="H33" s="317"/>
      <c r="I33" s="317"/>
      <c r="J33" s="317"/>
      <c r="K33" s="318"/>
    </row>
    <row r="34" spans="1:11" x14ac:dyDescent="0.25">
      <c r="A34" s="94"/>
      <c r="B34" s="113" t="s">
        <v>16</v>
      </c>
      <c r="C34" s="113"/>
      <c r="D34" s="113" t="s">
        <v>17</v>
      </c>
      <c r="E34" s="113"/>
      <c r="F34" s="95"/>
      <c r="G34" s="96" t="s">
        <v>20</v>
      </c>
      <c r="H34" s="96"/>
      <c r="I34" s="96" t="s">
        <v>21</v>
      </c>
      <c r="J34" s="96"/>
      <c r="K34" s="97" t="s">
        <v>22</v>
      </c>
    </row>
    <row r="35" spans="1:11" x14ac:dyDescent="0.25">
      <c r="A35" s="94"/>
      <c r="B35" s="95" t="s">
        <v>61</v>
      </c>
      <c r="C35" s="95" t="s">
        <v>62</v>
      </c>
      <c r="D35" s="95" t="s">
        <v>61</v>
      </c>
      <c r="E35" s="95" t="s">
        <v>62</v>
      </c>
      <c r="F35" s="95"/>
      <c r="G35" s="96" t="s">
        <v>62</v>
      </c>
      <c r="H35" s="96"/>
      <c r="I35" s="96" t="s">
        <v>62</v>
      </c>
      <c r="J35" s="96"/>
      <c r="K35" s="97" t="s">
        <v>62</v>
      </c>
    </row>
    <row r="36" spans="1:11" ht="39" x14ac:dyDescent="0.25">
      <c r="A36" s="319" t="s">
        <v>7</v>
      </c>
      <c r="B36" s="320">
        <v>163194</v>
      </c>
      <c r="C36" s="321">
        <f>B36/7.5345</f>
        <v>21659.565996416484</v>
      </c>
      <c r="D36" s="321">
        <v>195000</v>
      </c>
      <c r="E36" s="322">
        <f>D36/7.5345</f>
        <v>25880.947640852079</v>
      </c>
      <c r="F36" s="322">
        <v>77500</v>
      </c>
      <c r="G36" s="323">
        <f>F36/7.5345</f>
        <v>10286.017652133518</v>
      </c>
      <c r="H36" s="323"/>
      <c r="I36" s="324">
        <v>0</v>
      </c>
      <c r="J36" s="324"/>
      <c r="K36" s="324">
        <v>0</v>
      </c>
    </row>
    <row r="37" spans="1:11" ht="41.25" customHeight="1" x14ac:dyDescent="0.25">
      <c r="A37" s="319" t="s">
        <v>8</v>
      </c>
      <c r="B37" s="325">
        <f>B36+B23</f>
        <v>195667.48000000045</v>
      </c>
      <c r="C37" s="326">
        <f>B37/7.5345</f>
        <v>25969.537461012733</v>
      </c>
      <c r="D37" s="326">
        <v>195000</v>
      </c>
      <c r="E37" s="326">
        <f>D37/7.5345</f>
        <v>25880.947640852079</v>
      </c>
      <c r="F37" s="326">
        <v>77500</v>
      </c>
      <c r="G37" s="323">
        <f>F37/7.5345</f>
        <v>10286.017652133518</v>
      </c>
      <c r="H37" s="323"/>
      <c r="I37" s="324">
        <v>0</v>
      </c>
      <c r="J37" s="324"/>
      <c r="K37" s="324">
        <v>0</v>
      </c>
    </row>
    <row r="38" spans="1:11" x14ac:dyDescent="0.25">
      <c r="A38" s="310"/>
      <c r="B38" s="310"/>
      <c r="C38" s="310"/>
      <c r="D38" s="310"/>
      <c r="E38" s="310"/>
      <c r="F38" s="310"/>
      <c r="G38" s="310"/>
      <c r="H38" s="310"/>
      <c r="I38" s="310"/>
      <c r="J38" s="310"/>
      <c r="K38" s="310"/>
    </row>
    <row r="39" spans="1:11" x14ac:dyDescent="0.25">
      <c r="A39" s="310" t="s">
        <v>12</v>
      </c>
      <c r="B39" s="310"/>
      <c r="C39" s="310"/>
      <c r="D39" s="310"/>
      <c r="E39" s="310"/>
      <c r="F39" s="310"/>
      <c r="G39" s="311">
        <v>0</v>
      </c>
      <c r="H39" s="311"/>
      <c r="I39" s="311">
        <v>0</v>
      </c>
      <c r="J39" s="311"/>
      <c r="K39" s="311">
        <v>0</v>
      </c>
    </row>
    <row r="40" spans="1:11" ht="14.25" customHeight="1" x14ac:dyDescent="0.25">
      <c r="A40" s="92" t="s">
        <v>13</v>
      </c>
      <c r="B40" s="92"/>
      <c r="C40" s="92"/>
      <c r="D40" s="92"/>
      <c r="E40" s="92"/>
      <c r="F40" s="92"/>
      <c r="G40" s="92"/>
      <c r="H40" s="92"/>
      <c r="I40" s="92"/>
      <c r="J40" s="92"/>
      <c r="K40" s="93"/>
    </row>
    <row r="41" spans="1:11" x14ac:dyDescent="0.25">
      <c r="A41" s="92" t="s">
        <v>14</v>
      </c>
      <c r="B41" s="92"/>
      <c r="C41" s="92"/>
      <c r="D41" s="92"/>
      <c r="E41" s="92"/>
      <c r="F41" s="92"/>
      <c r="G41" s="92"/>
      <c r="H41" s="92"/>
      <c r="I41" s="92"/>
      <c r="J41" s="92"/>
      <c r="K41" s="93"/>
    </row>
    <row r="42" spans="1:11" x14ac:dyDescent="0.25">
      <c r="A42" s="92" t="s">
        <v>15</v>
      </c>
      <c r="B42" s="92"/>
      <c r="C42" s="92"/>
      <c r="D42" s="92"/>
      <c r="E42" s="92"/>
      <c r="F42" s="92"/>
      <c r="G42" s="92"/>
      <c r="H42" s="92"/>
      <c r="I42" s="92"/>
      <c r="J42" s="92"/>
      <c r="K42" s="93"/>
    </row>
    <row r="43" spans="1:11" x14ac:dyDescent="0.25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3"/>
    </row>
    <row r="44" spans="1:11" x14ac:dyDescent="0.25">
      <c r="A44" s="92" t="s">
        <v>104</v>
      </c>
      <c r="B44" s="92"/>
      <c r="C44" s="92"/>
      <c r="D44" s="92"/>
      <c r="E44" s="92"/>
      <c r="F44" s="92"/>
      <c r="G44" s="92"/>
      <c r="H44" s="92"/>
      <c r="I44" s="92"/>
      <c r="J44" s="92"/>
      <c r="K44" s="93"/>
    </row>
    <row r="45" spans="1:11" x14ac:dyDescent="0.25">
      <c r="A45" s="92" t="s">
        <v>102</v>
      </c>
      <c r="B45" s="92"/>
      <c r="C45" s="92"/>
      <c r="D45" s="92"/>
      <c r="E45" s="92"/>
      <c r="F45" s="92"/>
      <c r="G45" s="92"/>
      <c r="H45" s="92"/>
      <c r="I45" s="92"/>
      <c r="J45" s="92"/>
      <c r="K45" s="93"/>
    </row>
  </sheetData>
  <mergeCells count="20">
    <mergeCell ref="T9:AD9"/>
    <mergeCell ref="S15:AD15"/>
    <mergeCell ref="A2:K2"/>
    <mergeCell ref="A6:K6"/>
    <mergeCell ref="A13:K13"/>
    <mergeCell ref="A11:K11"/>
    <mergeCell ref="A10:K10"/>
    <mergeCell ref="A12:K12"/>
    <mergeCell ref="A1:K1"/>
    <mergeCell ref="A25:K25"/>
    <mergeCell ref="A32:K32"/>
    <mergeCell ref="B27:C27"/>
    <mergeCell ref="D27:E27"/>
    <mergeCell ref="B34:C34"/>
    <mergeCell ref="D34:E34"/>
    <mergeCell ref="A3:K5"/>
    <mergeCell ref="A7:K7"/>
    <mergeCell ref="A9:K9"/>
    <mergeCell ref="B15:C15"/>
    <mergeCell ref="D15:E15"/>
  </mergeCells>
  <pageMargins left="3.937007874015748E-2" right="3.937007874015748E-2" top="0.19685039370078741" bottom="0.15748031496062992" header="0.31496062992125984" footer="0.31496062992125984"/>
  <pageSetup paperSize="9" scale="95" orientation="landscape" r:id="rId1"/>
  <headerFooter>
    <oddHeader>&amp;LDječji vrtić Trogir - Financijski plan za 2023. godinu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C436F-12FB-45C7-939D-9C48A6218D03}">
  <dimension ref="B1:X59"/>
  <sheetViews>
    <sheetView workbookViewId="0">
      <selection activeCell="B2" sqref="B2:P2"/>
    </sheetView>
  </sheetViews>
  <sheetFormatPr defaultRowHeight="15" x14ac:dyDescent="0.25"/>
  <cols>
    <col min="1" max="1" width="4.42578125" customWidth="1"/>
    <col min="2" max="2" width="7.140625" customWidth="1"/>
    <col min="3" max="3" width="8" customWidth="1"/>
    <col min="4" max="4" width="6.42578125" customWidth="1"/>
    <col min="6" max="6" width="20.7109375" customWidth="1"/>
    <col min="7" max="7" width="14.5703125" customWidth="1"/>
    <col min="8" max="8" width="13.7109375" customWidth="1"/>
    <col min="9" max="9" width="13.28515625" customWidth="1"/>
    <col min="10" max="10" width="16.140625" customWidth="1"/>
    <col min="11" max="11" width="17" hidden="1" customWidth="1"/>
    <col min="12" max="12" width="14.7109375" customWidth="1"/>
    <col min="13" max="13" width="13.28515625" hidden="1" customWidth="1"/>
    <col min="14" max="14" width="16" customWidth="1"/>
    <col min="15" max="15" width="18.5703125" hidden="1" customWidth="1"/>
    <col min="16" max="16" width="16.7109375" customWidth="1"/>
    <col min="19" max="19" width="12.42578125" bestFit="1" customWidth="1"/>
    <col min="20" max="20" width="11.7109375" bestFit="1" customWidth="1"/>
    <col min="21" max="21" width="10.140625" bestFit="1" customWidth="1"/>
    <col min="22" max="22" width="11.7109375" bestFit="1" customWidth="1"/>
    <col min="24" max="24" width="11.7109375" bestFit="1" customWidth="1"/>
  </cols>
  <sheetData>
    <row r="1" spans="2:16" ht="15" customHeight="1" x14ac:dyDescent="0.25">
      <c r="B1" s="119" t="s">
        <v>111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2:16" ht="32.25" customHeight="1" x14ac:dyDescent="0.25">
      <c r="B2" s="328" t="s">
        <v>112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</row>
    <row r="4" spans="2:16" x14ac:dyDescent="0.25">
      <c r="B4" s="142" t="s">
        <v>25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6" spans="2:16" x14ac:dyDescent="0.25">
      <c r="B6" s="115" t="s">
        <v>1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</row>
    <row r="8" spans="2:16" x14ac:dyDescent="0.25">
      <c r="B8" s="145" t="s">
        <v>26</v>
      </c>
      <c r="C8" s="145" t="s">
        <v>27</v>
      </c>
      <c r="D8" s="149" t="s">
        <v>28</v>
      </c>
      <c r="E8" s="150" t="s">
        <v>29</v>
      </c>
      <c r="F8" s="151"/>
      <c r="G8" s="150" t="s">
        <v>16</v>
      </c>
      <c r="H8" s="151"/>
      <c r="I8" s="150" t="s">
        <v>35</v>
      </c>
      <c r="J8" s="151"/>
      <c r="K8" s="152"/>
      <c r="L8" s="149" t="s">
        <v>20</v>
      </c>
      <c r="M8" s="149"/>
      <c r="N8" s="149" t="s">
        <v>21</v>
      </c>
      <c r="O8" s="149"/>
      <c r="P8" s="145" t="s">
        <v>22</v>
      </c>
    </row>
    <row r="9" spans="2:16" x14ac:dyDescent="0.25">
      <c r="B9" s="150"/>
      <c r="C9" s="153"/>
      <c r="D9" s="153"/>
      <c r="E9" s="153"/>
      <c r="F9" s="151"/>
      <c r="G9" s="149" t="s">
        <v>61</v>
      </c>
      <c r="H9" s="149" t="s">
        <v>62</v>
      </c>
      <c r="I9" s="149" t="s">
        <v>61</v>
      </c>
      <c r="J9" s="149" t="s">
        <v>62</v>
      </c>
      <c r="K9" s="149" t="s">
        <v>61</v>
      </c>
      <c r="L9" s="149" t="s">
        <v>62</v>
      </c>
      <c r="M9" s="149"/>
      <c r="N9" s="149" t="s">
        <v>62</v>
      </c>
      <c r="O9" s="149"/>
      <c r="P9" s="149" t="s">
        <v>62</v>
      </c>
    </row>
    <row r="10" spans="2:16" x14ac:dyDescent="0.25">
      <c r="B10" s="154">
        <v>6</v>
      </c>
      <c r="C10" s="155"/>
      <c r="D10" s="155"/>
      <c r="E10" s="156" t="s">
        <v>30</v>
      </c>
      <c r="F10" s="157"/>
      <c r="G10" s="158">
        <f>G11+G15+G17+G19+G21</f>
        <v>10078973.5</v>
      </c>
      <c r="H10" s="158">
        <f>G10/7.5345</f>
        <v>1337709.6688565928</v>
      </c>
      <c r="I10" s="158">
        <f>I11+I15+I17+I19+I21</f>
        <v>12038900</v>
      </c>
      <c r="J10" s="159">
        <f>I10/7.5345</f>
        <v>1597836.6182228415</v>
      </c>
      <c r="K10" s="158">
        <f t="shared" ref="K10:P10" si="0">K11+K15+K17+K19+K21</f>
        <v>12780400</v>
      </c>
      <c r="L10" s="160">
        <f t="shared" si="0"/>
        <v>1696253.9638330347</v>
      </c>
      <c r="M10" s="161">
        <f t="shared" si="0"/>
        <v>11430200</v>
      </c>
      <c r="N10" s="160">
        <f t="shared" si="0"/>
        <v>1517049.961112217</v>
      </c>
      <c r="O10" s="161">
        <f t="shared" si="0"/>
        <v>11430200</v>
      </c>
      <c r="P10" s="160">
        <f t="shared" si="0"/>
        <v>1517049.961112217</v>
      </c>
    </row>
    <row r="11" spans="2:16" ht="36" customHeight="1" x14ac:dyDescent="0.25">
      <c r="B11" s="162"/>
      <c r="C11" s="163">
        <v>63</v>
      </c>
      <c r="D11" s="162"/>
      <c r="E11" s="164" t="s">
        <v>31</v>
      </c>
      <c r="F11" s="165"/>
      <c r="G11" s="166">
        <f>G12+G13+G14</f>
        <v>524655.75</v>
      </c>
      <c r="H11" s="166">
        <f t="shared" ref="H11:H22" si="1">G11/7.5345</f>
        <v>69633.784590881944</v>
      </c>
      <c r="I11" s="166">
        <f>I12+I13+I14</f>
        <v>921000</v>
      </c>
      <c r="J11" s="166">
        <f>I11/7.5345</f>
        <v>122237.70654987059</v>
      </c>
      <c r="K11" s="166">
        <f>K12+K13+K14</f>
        <v>1365000</v>
      </c>
      <c r="L11" s="167">
        <f>K11/7.5345</f>
        <v>181166.63348596456</v>
      </c>
      <c r="M11" s="167">
        <f>M12+M13+M14</f>
        <v>95000</v>
      </c>
      <c r="N11" s="167">
        <f>N12+N14</f>
        <v>12607</v>
      </c>
      <c r="O11" s="167">
        <f>O12+O13+O14</f>
        <v>95000</v>
      </c>
      <c r="P11" s="167">
        <f>P12+P14</f>
        <v>12607</v>
      </c>
    </row>
    <row r="12" spans="2:16" ht="27.75" customHeight="1" x14ac:dyDescent="0.25">
      <c r="B12" s="143"/>
      <c r="C12" s="143"/>
      <c r="D12" s="168">
        <v>44</v>
      </c>
      <c r="E12" s="169" t="s">
        <v>32</v>
      </c>
      <c r="F12" s="170"/>
      <c r="G12" s="171">
        <v>98893.92</v>
      </c>
      <c r="H12" s="171">
        <f t="shared" si="1"/>
        <v>13125.478797531356</v>
      </c>
      <c r="I12" s="171">
        <v>0</v>
      </c>
      <c r="J12" s="171">
        <f>I12/7.5345</f>
        <v>0</v>
      </c>
      <c r="K12" s="171">
        <v>30000</v>
      </c>
      <c r="L12" s="172">
        <f>K12/7.5345</f>
        <v>3981.6842524387812</v>
      </c>
      <c r="M12" s="172">
        <v>30000</v>
      </c>
      <c r="N12" s="172">
        <v>3981</v>
      </c>
      <c r="O12" s="172">
        <v>30000</v>
      </c>
      <c r="P12" s="172">
        <v>3981</v>
      </c>
    </row>
    <row r="13" spans="2:16" ht="23.25" customHeight="1" x14ac:dyDescent="0.25">
      <c r="B13" s="143"/>
      <c r="C13" s="143"/>
      <c r="D13" s="168">
        <v>54</v>
      </c>
      <c r="E13" s="169" t="s">
        <v>34</v>
      </c>
      <c r="F13" s="170"/>
      <c r="G13" s="171">
        <v>145657.95000000001</v>
      </c>
      <c r="H13" s="171">
        <f t="shared" si="1"/>
        <v>19332.132191917182</v>
      </c>
      <c r="I13" s="171">
        <v>851000</v>
      </c>
      <c r="J13" s="171">
        <f t="shared" ref="J13:J14" si="2">I13/7.5345</f>
        <v>112947.10996084676</v>
      </c>
      <c r="K13" s="171">
        <v>1270000</v>
      </c>
      <c r="L13" s="172">
        <v>168559</v>
      </c>
      <c r="M13" s="172">
        <v>0</v>
      </c>
      <c r="N13" s="172">
        <v>0</v>
      </c>
      <c r="O13" s="172">
        <v>0</v>
      </c>
      <c r="P13" s="172">
        <v>0</v>
      </c>
    </row>
    <row r="14" spans="2:16" ht="29.25" customHeight="1" x14ac:dyDescent="0.25">
      <c r="B14" s="143"/>
      <c r="C14" s="143"/>
      <c r="D14" s="168">
        <v>55</v>
      </c>
      <c r="E14" s="173" t="s">
        <v>33</v>
      </c>
      <c r="F14" s="174"/>
      <c r="G14" s="171">
        <v>280103.88</v>
      </c>
      <c r="H14" s="171">
        <f t="shared" si="1"/>
        <v>37176.173601433402</v>
      </c>
      <c r="I14" s="171">
        <v>70000</v>
      </c>
      <c r="J14" s="171">
        <f t="shared" si="2"/>
        <v>9290.596589023824</v>
      </c>
      <c r="K14" s="171">
        <v>65000</v>
      </c>
      <c r="L14" s="172">
        <v>8626</v>
      </c>
      <c r="M14" s="172">
        <v>65000</v>
      </c>
      <c r="N14" s="172">
        <v>8626</v>
      </c>
      <c r="O14" s="172">
        <v>65000</v>
      </c>
      <c r="P14" s="172">
        <v>8626</v>
      </c>
    </row>
    <row r="15" spans="2:16" x14ac:dyDescent="0.25">
      <c r="B15" s="162"/>
      <c r="C15" s="175">
        <v>64</v>
      </c>
      <c r="D15" s="162"/>
      <c r="E15" s="176" t="s">
        <v>36</v>
      </c>
      <c r="F15" s="177"/>
      <c r="G15" s="166">
        <v>23.5</v>
      </c>
      <c r="H15" s="166">
        <f t="shared" si="1"/>
        <v>3.118985997743712</v>
      </c>
      <c r="I15" s="166">
        <v>400</v>
      </c>
      <c r="J15" s="166">
        <f>I15/7.5345</f>
        <v>53.089123365850419</v>
      </c>
      <c r="K15" s="166">
        <v>400</v>
      </c>
      <c r="L15" s="167">
        <f t="shared" ref="L15:L22" si="3">K15/7.5345</f>
        <v>53.089123365850419</v>
      </c>
      <c r="M15" s="167">
        <v>200</v>
      </c>
      <c r="N15" s="167">
        <f t="shared" ref="N15:N22" si="4">M15/7.5345</f>
        <v>26.54456168292521</v>
      </c>
      <c r="O15" s="167">
        <v>200</v>
      </c>
      <c r="P15" s="167">
        <f t="shared" ref="P15:P21" si="5">O15/7.5345</f>
        <v>26.54456168292521</v>
      </c>
    </row>
    <row r="16" spans="2:16" x14ac:dyDescent="0.25">
      <c r="B16" s="143"/>
      <c r="C16" s="143"/>
      <c r="D16" s="168">
        <v>32</v>
      </c>
      <c r="E16" s="178" t="s">
        <v>37</v>
      </c>
      <c r="F16" s="179"/>
      <c r="G16" s="171">
        <v>23.5</v>
      </c>
      <c r="H16" s="171">
        <f t="shared" si="1"/>
        <v>3.118985997743712</v>
      </c>
      <c r="I16" s="171">
        <v>400</v>
      </c>
      <c r="J16" s="171">
        <v>53.09</v>
      </c>
      <c r="K16" s="171">
        <v>400</v>
      </c>
      <c r="L16" s="172">
        <f t="shared" si="3"/>
        <v>53.089123365850419</v>
      </c>
      <c r="M16" s="172">
        <v>200</v>
      </c>
      <c r="N16" s="172">
        <f t="shared" si="4"/>
        <v>26.54456168292521</v>
      </c>
      <c r="O16" s="172">
        <v>200</v>
      </c>
      <c r="P16" s="172">
        <f t="shared" si="5"/>
        <v>26.54456168292521</v>
      </c>
    </row>
    <row r="17" spans="2:16" ht="39" customHeight="1" x14ac:dyDescent="0.25">
      <c r="B17" s="162"/>
      <c r="C17" s="163">
        <v>65</v>
      </c>
      <c r="D17" s="162"/>
      <c r="E17" s="180" t="s">
        <v>38</v>
      </c>
      <c r="F17" s="181"/>
      <c r="G17" s="166">
        <v>1668401.04</v>
      </c>
      <c r="H17" s="166">
        <f t="shared" si="1"/>
        <v>221434.87159068286</v>
      </c>
      <c r="I17" s="166">
        <v>1910000</v>
      </c>
      <c r="J17" s="166">
        <f t="shared" ref="J17:J22" si="6">I17/7.5345</f>
        <v>253500.56407193575</v>
      </c>
      <c r="K17" s="166">
        <v>2000000</v>
      </c>
      <c r="L17" s="167">
        <v>265449</v>
      </c>
      <c r="M17" s="167">
        <v>2000000</v>
      </c>
      <c r="N17" s="167">
        <v>265449</v>
      </c>
      <c r="O17" s="167">
        <v>2000000</v>
      </c>
      <c r="P17" s="167">
        <v>265449</v>
      </c>
    </row>
    <row r="18" spans="2:16" x14ac:dyDescent="0.25">
      <c r="B18" s="143"/>
      <c r="C18" s="143"/>
      <c r="D18" s="168">
        <v>44</v>
      </c>
      <c r="E18" s="178" t="s">
        <v>39</v>
      </c>
      <c r="F18" s="179"/>
      <c r="G18" s="171">
        <v>1668401.04</v>
      </c>
      <c r="H18" s="171">
        <f t="shared" si="1"/>
        <v>221434.87159068286</v>
      </c>
      <c r="I18" s="171">
        <v>1910000</v>
      </c>
      <c r="J18" s="171">
        <f t="shared" si="6"/>
        <v>253500.56407193575</v>
      </c>
      <c r="K18" s="171">
        <v>2000000</v>
      </c>
      <c r="L18" s="172">
        <v>265449</v>
      </c>
      <c r="M18" s="172">
        <v>2000000</v>
      </c>
      <c r="N18" s="172">
        <v>265449</v>
      </c>
      <c r="O18" s="172">
        <v>2000000</v>
      </c>
      <c r="P18" s="172">
        <v>265449</v>
      </c>
    </row>
    <row r="19" spans="2:16" ht="58.5" customHeight="1" x14ac:dyDescent="0.25">
      <c r="B19" s="162"/>
      <c r="C19" s="163">
        <v>66</v>
      </c>
      <c r="D19" s="162"/>
      <c r="E19" s="180" t="s">
        <v>43</v>
      </c>
      <c r="F19" s="181"/>
      <c r="G19" s="166">
        <v>2000</v>
      </c>
      <c r="H19" s="166">
        <f t="shared" si="1"/>
        <v>265.44561682925212</v>
      </c>
      <c r="I19" s="166">
        <v>10000</v>
      </c>
      <c r="J19" s="166">
        <f t="shared" si="6"/>
        <v>1327.2280841462605</v>
      </c>
      <c r="K19" s="166">
        <v>10000</v>
      </c>
      <c r="L19" s="167">
        <f t="shared" si="3"/>
        <v>1327.2280841462605</v>
      </c>
      <c r="M19" s="167">
        <v>10000</v>
      </c>
      <c r="N19" s="167">
        <f t="shared" si="4"/>
        <v>1327.2280841462605</v>
      </c>
      <c r="O19" s="167">
        <v>10000</v>
      </c>
      <c r="P19" s="167">
        <f t="shared" si="5"/>
        <v>1327.2280841462605</v>
      </c>
    </row>
    <row r="20" spans="2:16" x14ac:dyDescent="0.25">
      <c r="B20" s="143"/>
      <c r="C20" s="143"/>
      <c r="D20" s="182">
        <v>62</v>
      </c>
      <c r="E20" s="178" t="s">
        <v>40</v>
      </c>
      <c r="F20" s="179"/>
      <c r="G20" s="171">
        <v>2000</v>
      </c>
      <c r="H20" s="171">
        <f t="shared" si="1"/>
        <v>265.44561682925212</v>
      </c>
      <c r="I20" s="171">
        <v>10000</v>
      </c>
      <c r="J20" s="171">
        <f t="shared" si="6"/>
        <v>1327.2280841462605</v>
      </c>
      <c r="K20" s="171">
        <v>10000</v>
      </c>
      <c r="L20" s="172">
        <f t="shared" si="3"/>
        <v>1327.2280841462605</v>
      </c>
      <c r="M20" s="172">
        <v>10000</v>
      </c>
      <c r="N20" s="172">
        <f t="shared" si="4"/>
        <v>1327.2280841462605</v>
      </c>
      <c r="O20" s="172">
        <v>10000</v>
      </c>
      <c r="P20" s="172">
        <f t="shared" si="5"/>
        <v>1327.2280841462605</v>
      </c>
    </row>
    <row r="21" spans="2:16" ht="44.25" customHeight="1" x14ac:dyDescent="0.25">
      <c r="B21" s="162"/>
      <c r="C21" s="163">
        <v>67</v>
      </c>
      <c r="D21" s="162"/>
      <c r="E21" s="164" t="s">
        <v>41</v>
      </c>
      <c r="F21" s="165"/>
      <c r="G21" s="166">
        <v>7883893.21</v>
      </c>
      <c r="H21" s="166">
        <f t="shared" si="1"/>
        <v>1046372.4480722011</v>
      </c>
      <c r="I21" s="166">
        <v>9197500</v>
      </c>
      <c r="J21" s="166">
        <f t="shared" si="6"/>
        <v>1220718.0303935232</v>
      </c>
      <c r="K21" s="166">
        <v>9405000</v>
      </c>
      <c r="L21" s="167">
        <f t="shared" si="3"/>
        <v>1248258.013139558</v>
      </c>
      <c r="M21" s="167">
        <v>9325000</v>
      </c>
      <c r="N21" s="167">
        <f t="shared" si="4"/>
        <v>1237640.1884663878</v>
      </c>
      <c r="O21" s="167">
        <v>9325000</v>
      </c>
      <c r="P21" s="167">
        <f t="shared" si="5"/>
        <v>1237640.1884663878</v>
      </c>
    </row>
    <row r="22" spans="2:16" x14ac:dyDescent="0.25">
      <c r="B22" s="143"/>
      <c r="C22" s="143"/>
      <c r="D22" s="182">
        <v>11</v>
      </c>
      <c r="E22" s="178" t="s">
        <v>42</v>
      </c>
      <c r="F22" s="179"/>
      <c r="G22" s="171">
        <v>7883893.21</v>
      </c>
      <c r="H22" s="171">
        <f t="shared" si="1"/>
        <v>1046372.4480722011</v>
      </c>
      <c r="I22" s="171">
        <v>9197500</v>
      </c>
      <c r="J22" s="171">
        <f t="shared" si="6"/>
        <v>1220718.0303935232</v>
      </c>
      <c r="K22" s="171">
        <v>9405000</v>
      </c>
      <c r="L22" s="172">
        <f t="shared" si="3"/>
        <v>1248258.013139558</v>
      </c>
      <c r="M22" s="172">
        <v>9325000</v>
      </c>
      <c r="N22" s="172">
        <f t="shared" si="4"/>
        <v>1237640.1884663878</v>
      </c>
      <c r="O22" s="172">
        <v>9325000</v>
      </c>
      <c r="P22" s="172">
        <f>O22/7.5345</f>
        <v>1237640.1884663878</v>
      </c>
    </row>
    <row r="23" spans="2:16" x14ac:dyDescent="0.25"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</row>
    <row r="24" spans="2:16" x14ac:dyDescent="0.25"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</row>
    <row r="25" spans="2:16" x14ac:dyDescent="0.25"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</row>
    <row r="26" spans="2:16" x14ac:dyDescent="0.25"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</row>
    <row r="27" spans="2:16" x14ac:dyDescent="0.25">
      <c r="B27" s="115" t="s">
        <v>4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</row>
    <row r="28" spans="2:16" x14ac:dyDescent="0.25"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</row>
    <row r="29" spans="2:16" x14ac:dyDescent="0.25">
      <c r="B29" s="145" t="s">
        <v>26</v>
      </c>
      <c r="C29" s="145" t="s">
        <v>27</v>
      </c>
      <c r="D29" s="149" t="s">
        <v>28</v>
      </c>
      <c r="E29" s="150" t="s">
        <v>29</v>
      </c>
      <c r="F29" s="151"/>
      <c r="G29" s="150" t="s">
        <v>16</v>
      </c>
      <c r="H29" s="151"/>
      <c r="I29" s="150" t="s">
        <v>35</v>
      </c>
      <c r="J29" s="151"/>
      <c r="K29" s="152"/>
      <c r="L29" s="145" t="s">
        <v>20</v>
      </c>
      <c r="M29" s="145"/>
      <c r="N29" s="145" t="s">
        <v>21</v>
      </c>
      <c r="O29" s="145"/>
      <c r="P29" s="145" t="s">
        <v>22</v>
      </c>
    </row>
    <row r="30" spans="2:16" x14ac:dyDescent="0.25">
      <c r="B30" s="150"/>
      <c r="C30" s="153"/>
      <c r="D30" s="153"/>
      <c r="E30" s="153"/>
      <c r="F30" s="151"/>
      <c r="G30" s="149" t="s">
        <v>61</v>
      </c>
      <c r="H30" s="149" t="s">
        <v>62</v>
      </c>
      <c r="I30" s="149" t="s">
        <v>61</v>
      </c>
      <c r="J30" s="149" t="s">
        <v>62</v>
      </c>
      <c r="K30" s="149"/>
      <c r="L30" s="149" t="s">
        <v>62</v>
      </c>
      <c r="M30" s="149"/>
      <c r="N30" s="149" t="s">
        <v>62</v>
      </c>
      <c r="O30" s="149"/>
      <c r="P30" s="149" t="s">
        <v>62</v>
      </c>
    </row>
    <row r="31" spans="2:16" x14ac:dyDescent="0.25">
      <c r="B31" s="149">
        <v>3</v>
      </c>
      <c r="C31" s="145"/>
      <c r="D31" s="145"/>
      <c r="E31" s="178" t="s">
        <v>44</v>
      </c>
      <c r="F31" s="179"/>
      <c r="G31" s="148">
        <f>G32+G36+G41</f>
        <v>9929136.6099999994</v>
      </c>
      <c r="H31" s="148">
        <f>G31/7.5345</f>
        <v>1317822.8960116794</v>
      </c>
      <c r="I31" s="148">
        <f>I32+I36+I41</f>
        <v>12168900</v>
      </c>
      <c r="J31" s="148">
        <v>1615090.59</v>
      </c>
      <c r="K31" s="148">
        <f>K32+K36+K41</f>
        <v>12653900</v>
      </c>
      <c r="L31" s="185">
        <v>1679464</v>
      </c>
      <c r="M31" s="186">
        <f>M32+M36+M41</f>
        <v>11376200</v>
      </c>
      <c r="N31" s="185">
        <v>1509883</v>
      </c>
      <c r="O31" s="186">
        <f>O32+O36+O41</f>
        <v>11376200</v>
      </c>
      <c r="P31" s="185">
        <v>1509883</v>
      </c>
    </row>
    <row r="32" spans="2:16" ht="26.25" customHeight="1" x14ac:dyDescent="0.25">
      <c r="B32" s="162"/>
      <c r="C32" s="163">
        <v>31</v>
      </c>
      <c r="D32" s="162"/>
      <c r="E32" s="187" t="s">
        <v>46</v>
      </c>
      <c r="F32" s="188"/>
      <c r="G32" s="189">
        <f>G33+G34+G35</f>
        <v>8256860.8899999997</v>
      </c>
      <c r="H32" s="189">
        <f t="shared" ref="H32:H48" si="7">G32/7.5345</f>
        <v>1095873.7660096886</v>
      </c>
      <c r="I32" s="189">
        <f>I33+I34+I35</f>
        <v>10143500</v>
      </c>
      <c r="J32" s="189">
        <f t="shared" ref="J32:J48" si="8">I32/7.5345</f>
        <v>1346273.8071537593</v>
      </c>
      <c r="K32" s="189">
        <f>K33+K34+K35</f>
        <v>10433000</v>
      </c>
      <c r="L32" s="190">
        <v>1384698</v>
      </c>
      <c r="M32" s="190">
        <f>M33+M34</f>
        <v>9485000</v>
      </c>
      <c r="N32" s="190">
        <f t="shared" ref="N32:N48" si="9">M32/7.5345</f>
        <v>1258875.837812728</v>
      </c>
      <c r="O32" s="190">
        <f>O33+O34</f>
        <v>9485000</v>
      </c>
      <c r="P32" s="190">
        <v>1258876</v>
      </c>
    </row>
    <row r="33" spans="2:24" ht="22.5" customHeight="1" x14ac:dyDescent="0.25">
      <c r="B33" s="143"/>
      <c r="C33" s="143"/>
      <c r="D33" s="168">
        <v>11</v>
      </c>
      <c r="E33" s="169" t="s">
        <v>45</v>
      </c>
      <c r="F33" s="170"/>
      <c r="G33" s="171">
        <v>7956937.8200000003</v>
      </c>
      <c r="H33" s="171">
        <f t="shared" si="7"/>
        <v>1056067.1338509524</v>
      </c>
      <c r="I33" s="171">
        <v>9132500</v>
      </c>
      <c r="J33" s="171">
        <f t="shared" si="8"/>
        <v>1212091.0478465725</v>
      </c>
      <c r="K33" s="171">
        <v>9340000</v>
      </c>
      <c r="L33" s="172">
        <f t="shared" ref="L33:L48" si="10">K33/7.5345</f>
        <v>1239631.0305926073</v>
      </c>
      <c r="M33" s="172">
        <v>9300000</v>
      </c>
      <c r="N33" s="172">
        <f t="shared" si="9"/>
        <v>1234322.1182560222</v>
      </c>
      <c r="O33" s="172">
        <v>9300000</v>
      </c>
      <c r="P33" s="172">
        <f t="shared" ref="P33:P48" si="11">O33/7.5345</f>
        <v>1234322.1182560222</v>
      </c>
    </row>
    <row r="34" spans="2:24" x14ac:dyDescent="0.25">
      <c r="B34" s="143"/>
      <c r="C34" s="143"/>
      <c r="D34" s="168">
        <v>44</v>
      </c>
      <c r="E34" s="169" t="s">
        <v>48</v>
      </c>
      <c r="F34" s="170"/>
      <c r="G34" s="171">
        <v>173453.8</v>
      </c>
      <c r="H34" s="144">
        <f t="shared" si="7"/>
        <v>23021.275466188861</v>
      </c>
      <c r="I34" s="171">
        <v>261000</v>
      </c>
      <c r="J34" s="144">
        <f t="shared" si="8"/>
        <v>34640.652996217395</v>
      </c>
      <c r="K34" s="144">
        <v>185000</v>
      </c>
      <c r="L34" s="172">
        <f t="shared" si="10"/>
        <v>24553.719556705819</v>
      </c>
      <c r="M34" s="172">
        <v>185000</v>
      </c>
      <c r="N34" s="172">
        <f t="shared" si="9"/>
        <v>24553.719556705819</v>
      </c>
      <c r="O34" s="172">
        <v>185000</v>
      </c>
      <c r="P34" s="172">
        <f t="shared" si="11"/>
        <v>24553.719556705819</v>
      </c>
      <c r="X34" s="4"/>
    </row>
    <row r="35" spans="2:24" x14ac:dyDescent="0.25">
      <c r="B35" s="143"/>
      <c r="C35" s="143"/>
      <c r="D35" s="168">
        <v>54</v>
      </c>
      <c r="E35" s="173" t="s">
        <v>47</v>
      </c>
      <c r="F35" s="174"/>
      <c r="G35" s="171">
        <v>126469.27</v>
      </c>
      <c r="H35" s="144">
        <f t="shared" si="7"/>
        <v>16785.356692547615</v>
      </c>
      <c r="I35" s="144">
        <v>750000</v>
      </c>
      <c r="J35" s="144">
        <f t="shared" si="8"/>
        <v>99542.106310969539</v>
      </c>
      <c r="K35" s="144">
        <v>908000</v>
      </c>
      <c r="L35" s="172">
        <v>120513</v>
      </c>
      <c r="M35" s="172">
        <v>0</v>
      </c>
      <c r="N35" s="186">
        <f t="shared" si="9"/>
        <v>0</v>
      </c>
      <c r="O35" s="172">
        <v>0</v>
      </c>
      <c r="P35" s="172">
        <f t="shared" si="11"/>
        <v>0</v>
      </c>
      <c r="T35" s="4"/>
    </row>
    <row r="36" spans="2:24" x14ac:dyDescent="0.25">
      <c r="B36" s="162"/>
      <c r="C36" s="175">
        <v>32</v>
      </c>
      <c r="D36" s="163"/>
      <c r="E36" s="191" t="s">
        <v>49</v>
      </c>
      <c r="F36" s="192"/>
      <c r="G36" s="147">
        <f>G37+G38+G39+G40</f>
        <v>1659646.02</v>
      </c>
      <c r="H36" s="147">
        <f t="shared" si="7"/>
        <v>220272.88074855664</v>
      </c>
      <c r="I36" s="147">
        <f>I37+I38+I39+I40</f>
        <v>2008000</v>
      </c>
      <c r="J36" s="147">
        <f>J37+J38+J39+J40</f>
        <v>266507.39929656906</v>
      </c>
      <c r="K36" s="147">
        <f>K37+K38+K39+K40</f>
        <v>2204500</v>
      </c>
      <c r="L36" s="190">
        <v>292588</v>
      </c>
      <c r="M36" s="190">
        <f>M37+M38+M39+M40</f>
        <v>1875000</v>
      </c>
      <c r="N36" s="190">
        <v>248856</v>
      </c>
      <c r="O36" s="190">
        <f>O37+O38+O39+O40</f>
        <v>1875000</v>
      </c>
      <c r="P36" s="190">
        <v>248856</v>
      </c>
      <c r="U36" s="4"/>
    </row>
    <row r="37" spans="2:24" x14ac:dyDescent="0.25">
      <c r="B37" s="143"/>
      <c r="C37" s="193"/>
      <c r="D37" s="194">
        <v>11</v>
      </c>
      <c r="E37" s="195" t="s">
        <v>45</v>
      </c>
      <c r="F37" s="196"/>
      <c r="G37" s="197">
        <v>3870</v>
      </c>
      <c r="H37" s="197">
        <f t="shared" si="7"/>
        <v>513.63726856460278</v>
      </c>
      <c r="I37" s="197">
        <v>65000</v>
      </c>
      <c r="J37" s="197">
        <f t="shared" si="8"/>
        <v>8626.9825469506923</v>
      </c>
      <c r="K37" s="197">
        <v>65000</v>
      </c>
      <c r="L37" s="172">
        <f t="shared" si="10"/>
        <v>8626.9825469506923</v>
      </c>
      <c r="M37" s="198">
        <v>25000</v>
      </c>
      <c r="N37" s="172">
        <f t="shared" si="9"/>
        <v>3318.0702103656513</v>
      </c>
      <c r="O37" s="198">
        <v>25000</v>
      </c>
      <c r="P37" s="172">
        <f t="shared" si="11"/>
        <v>3318.0702103656513</v>
      </c>
      <c r="V37" s="89"/>
    </row>
    <row r="38" spans="2:24" x14ac:dyDescent="0.25">
      <c r="B38" s="199"/>
      <c r="C38" s="200"/>
      <c r="D38" s="201">
        <v>44</v>
      </c>
      <c r="E38" s="202" t="s">
        <v>48</v>
      </c>
      <c r="F38" s="203"/>
      <c r="G38" s="204">
        <v>1458561.41</v>
      </c>
      <c r="H38" s="197">
        <f t="shared" si="7"/>
        <v>193584.36658039683</v>
      </c>
      <c r="I38" s="204">
        <v>1782000</v>
      </c>
      <c r="J38" s="197">
        <f t="shared" si="8"/>
        <v>236512.0445948636</v>
      </c>
      <c r="K38" s="197">
        <v>1842500</v>
      </c>
      <c r="L38" s="172">
        <v>244543</v>
      </c>
      <c r="M38" s="198">
        <v>1785000</v>
      </c>
      <c r="N38" s="172">
        <v>236912</v>
      </c>
      <c r="O38" s="198">
        <v>1785000</v>
      </c>
      <c r="P38" s="172">
        <v>236912</v>
      </c>
      <c r="S38" s="89"/>
      <c r="U38" s="89"/>
    </row>
    <row r="39" spans="2:24" x14ac:dyDescent="0.25">
      <c r="B39" s="199"/>
      <c r="C39" s="193"/>
      <c r="D39" s="194">
        <v>54</v>
      </c>
      <c r="E39" s="195" t="s">
        <v>47</v>
      </c>
      <c r="F39" s="196"/>
      <c r="G39" s="197">
        <v>128634.61</v>
      </c>
      <c r="H39" s="197">
        <f t="shared" si="7"/>
        <v>17072.746698520139</v>
      </c>
      <c r="I39" s="197">
        <v>91000</v>
      </c>
      <c r="J39" s="197">
        <f t="shared" si="8"/>
        <v>12077.77556573097</v>
      </c>
      <c r="K39" s="197">
        <v>232000</v>
      </c>
      <c r="L39" s="205">
        <f t="shared" si="10"/>
        <v>30791.691552193242</v>
      </c>
      <c r="M39" s="206">
        <v>0</v>
      </c>
      <c r="N39" s="205">
        <f t="shared" si="9"/>
        <v>0</v>
      </c>
      <c r="O39" s="206">
        <v>0</v>
      </c>
      <c r="P39" s="205">
        <f t="shared" si="11"/>
        <v>0</v>
      </c>
    </row>
    <row r="40" spans="2:24" ht="25.5" customHeight="1" x14ac:dyDescent="0.25">
      <c r="B40" s="199"/>
      <c r="C40" s="200"/>
      <c r="D40" s="194">
        <v>55</v>
      </c>
      <c r="E40" s="202" t="s">
        <v>33</v>
      </c>
      <c r="F40" s="203"/>
      <c r="G40" s="204">
        <v>68580</v>
      </c>
      <c r="H40" s="204">
        <f t="shared" si="7"/>
        <v>9102.1302010750551</v>
      </c>
      <c r="I40" s="204">
        <v>70000</v>
      </c>
      <c r="J40" s="204">
        <f t="shared" si="8"/>
        <v>9290.596589023824</v>
      </c>
      <c r="K40" s="204">
        <v>65000</v>
      </c>
      <c r="L40" s="172">
        <v>8626</v>
      </c>
      <c r="M40" s="198">
        <v>65000</v>
      </c>
      <c r="N40" s="172">
        <v>8626</v>
      </c>
      <c r="O40" s="198">
        <v>65000</v>
      </c>
      <c r="P40" s="172">
        <v>8626</v>
      </c>
      <c r="S40" s="4"/>
    </row>
    <row r="41" spans="2:24" x14ac:dyDescent="0.25">
      <c r="B41" s="146"/>
      <c r="C41" s="175">
        <v>34</v>
      </c>
      <c r="D41" s="175"/>
      <c r="E41" s="191" t="s">
        <v>50</v>
      </c>
      <c r="F41" s="192"/>
      <c r="G41" s="189">
        <f>G42+G43</f>
        <v>12629.7</v>
      </c>
      <c r="H41" s="147">
        <f t="shared" si="7"/>
        <v>1676.2492534342027</v>
      </c>
      <c r="I41" s="147">
        <f>I42+I43</f>
        <v>17400</v>
      </c>
      <c r="J41" s="147">
        <f t="shared" si="8"/>
        <v>2309.3768664144932</v>
      </c>
      <c r="K41" s="147">
        <f>K42+K43</f>
        <v>16400</v>
      </c>
      <c r="L41" s="207">
        <v>2178</v>
      </c>
      <c r="M41" s="207">
        <v>16200</v>
      </c>
      <c r="N41" s="207">
        <v>2151</v>
      </c>
      <c r="O41" s="207">
        <v>16200</v>
      </c>
      <c r="P41" s="207">
        <v>21515</v>
      </c>
    </row>
    <row r="42" spans="2:24" ht="18.75" customHeight="1" x14ac:dyDescent="0.25">
      <c r="B42" s="208"/>
      <c r="C42" s="209"/>
      <c r="D42" s="201">
        <v>32</v>
      </c>
      <c r="E42" s="210" t="s">
        <v>37</v>
      </c>
      <c r="F42" s="211"/>
      <c r="G42" s="204">
        <v>23.5</v>
      </c>
      <c r="H42" s="197">
        <f t="shared" si="7"/>
        <v>3.118985997743712</v>
      </c>
      <c r="I42" s="197">
        <v>400</v>
      </c>
      <c r="J42" s="197">
        <f t="shared" si="8"/>
        <v>53.089123365850419</v>
      </c>
      <c r="K42" s="197">
        <v>400</v>
      </c>
      <c r="L42" s="205">
        <v>54</v>
      </c>
      <c r="M42" s="206">
        <v>200</v>
      </c>
      <c r="N42" s="205">
        <f t="shared" si="9"/>
        <v>26.54456168292521</v>
      </c>
      <c r="O42" s="206">
        <v>200</v>
      </c>
      <c r="P42" s="205">
        <f t="shared" si="11"/>
        <v>26.54456168292521</v>
      </c>
    </row>
    <row r="43" spans="2:24" ht="27" customHeight="1" x14ac:dyDescent="0.25">
      <c r="B43" s="193"/>
      <c r="C43" s="200"/>
      <c r="D43" s="201">
        <v>44</v>
      </c>
      <c r="E43" s="202" t="s">
        <v>48</v>
      </c>
      <c r="F43" s="203"/>
      <c r="G43" s="204">
        <v>12606.2</v>
      </c>
      <c r="H43" s="204">
        <f t="shared" si="7"/>
        <v>1673.130267436459</v>
      </c>
      <c r="I43" s="204">
        <v>17000</v>
      </c>
      <c r="J43" s="204">
        <f t="shared" si="8"/>
        <v>2256.2877430486428</v>
      </c>
      <c r="K43" s="204">
        <v>16000</v>
      </c>
      <c r="L43" s="172">
        <f t="shared" si="10"/>
        <v>2123.5649346340169</v>
      </c>
      <c r="M43" s="198">
        <v>16000</v>
      </c>
      <c r="N43" s="172">
        <f t="shared" si="9"/>
        <v>2123.5649346340169</v>
      </c>
      <c r="O43" s="198">
        <v>16000</v>
      </c>
      <c r="P43" s="172">
        <f t="shared" si="11"/>
        <v>2123.5649346340169</v>
      </c>
    </row>
    <row r="44" spans="2:24" ht="27.75" customHeight="1" x14ac:dyDescent="0.25">
      <c r="B44" s="200">
        <v>4</v>
      </c>
      <c r="C44" s="193"/>
      <c r="D44" s="201"/>
      <c r="E44" s="202" t="s">
        <v>51</v>
      </c>
      <c r="F44" s="203"/>
      <c r="G44" s="204">
        <v>117363.41</v>
      </c>
      <c r="H44" s="204">
        <f t="shared" si="7"/>
        <v>15576.801380317207</v>
      </c>
      <c r="I44" s="204">
        <v>283000</v>
      </c>
      <c r="J44" s="204">
        <f t="shared" si="8"/>
        <v>37560.554781339168</v>
      </c>
      <c r="K44" s="204">
        <v>204000</v>
      </c>
      <c r="L44" s="172">
        <v>27076</v>
      </c>
      <c r="M44" s="198">
        <v>54000</v>
      </c>
      <c r="N44" s="172">
        <f t="shared" si="9"/>
        <v>7167.0316543898061</v>
      </c>
      <c r="O44" s="198">
        <v>54000</v>
      </c>
      <c r="P44" s="172">
        <f t="shared" si="11"/>
        <v>7167.0316543898061</v>
      </c>
      <c r="V44" s="4"/>
    </row>
    <row r="45" spans="2:24" ht="26.25" customHeight="1" x14ac:dyDescent="0.25">
      <c r="B45" s="162"/>
      <c r="C45" s="163">
        <v>42</v>
      </c>
      <c r="D45" s="162"/>
      <c r="E45" s="187" t="s">
        <v>52</v>
      </c>
      <c r="F45" s="188"/>
      <c r="G45" s="189">
        <f>G46+G47+G48</f>
        <v>117363.41</v>
      </c>
      <c r="H45" s="189">
        <f t="shared" si="7"/>
        <v>15576.801380317207</v>
      </c>
      <c r="I45" s="189">
        <f>I46+I47+I48</f>
        <v>65000</v>
      </c>
      <c r="J45" s="189">
        <f t="shared" si="8"/>
        <v>8626.9825469506923</v>
      </c>
      <c r="K45" s="189">
        <f>K46+K47+K48</f>
        <v>204000</v>
      </c>
      <c r="L45" s="190">
        <v>27076</v>
      </c>
      <c r="M45" s="190">
        <f>M46+M47+M48</f>
        <v>54000</v>
      </c>
      <c r="N45" s="190">
        <f t="shared" si="9"/>
        <v>7167.0316543898061</v>
      </c>
      <c r="O45" s="190">
        <f>O46+O47+O48</f>
        <v>54000</v>
      </c>
      <c r="P45" s="207">
        <f t="shared" si="11"/>
        <v>7167.0316543898061</v>
      </c>
      <c r="S45" s="89"/>
    </row>
    <row r="46" spans="2:24" x14ac:dyDescent="0.25">
      <c r="B46" s="143"/>
      <c r="C46" s="143"/>
      <c r="D46" s="182">
        <v>44</v>
      </c>
      <c r="E46" s="178" t="s">
        <v>48</v>
      </c>
      <c r="F46" s="179"/>
      <c r="G46" s="144">
        <v>90363.41</v>
      </c>
      <c r="H46" s="144">
        <f t="shared" si="7"/>
        <v>11993.285553122303</v>
      </c>
      <c r="I46" s="144">
        <v>45000</v>
      </c>
      <c r="J46" s="144">
        <f t="shared" si="8"/>
        <v>5972.5263786581718</v>
      </c>
      <c r="K46" s="144">
        <v>64000</v>
      </c>
      <c r="L46" s="205">
        <v>8495</v>
      </c>
      <c r="M46" s="205">
        <v>44000</v>
      </c>
      <c r="N46" s="185">
        <f t="shared" si="9"/>
        <v>5839.8035702435463</v>
      </c>
      <c r="O46" s="205">
        <v>44000</v>
      </c>
      <c r="P46" s="205">
        <f t="shared" si="11"/>
        <v>5839.8035702435463</v>
      </c>
    </row>
    <row r="47" spans="2:24" ht="17.25" customHeight="1" x14ac:dyDescent="0.25">
      <c r="B47" s="143"/>
      <c r="C47" s="143"/>
      <c r="D47" s="182">
        <v>54</v>
      </c>
      <c r="E47" s="178" t="s">
        <v>47</v>
      </c>
      <c r="F47" s="179"/>
      <c r="G47" s="144">
        <v>25000</v>
      </c>
      <c r="H47" s="144">
        <f t="shared" si="7"/>
        <v>3318.0702103656513</v>
      </c>
      <c r="I47" s="144">
        <v>10000</v>
      </c>
      <c r="J47" s="144">
        <f t="shared" si="8"/>
        <v>1327.2280841462605</v>
      </c>
      <c r="K47" s="144">
        <v>130000</v>
      </c>
      <c r="L47" s="205">
        <f t="shared" si="10"/>
        <v>17253.965093901385</v>
      </c>
      <c r="M47" s="205">
        <v>0</v>
      </c>
      <c r="N47" s="185">
        <f t="shared" si="9"/>
        <v>0</v>
      </c>
      <c r="O47" s="205">
        <v>0</v>
      </c>
      <c r="P47" s="205">
        <f t="shared" si="11"/>
        <v>0</v>
      </c>
    </row>
    <row r="48" spans="2:24" ht="21" customHeight="1" x14ac:dyDescent="0.25">
      <c r="B48" s="143"/>
      <c r="C48" s="143"/>
      <c r="D48" s="182">
        <v>62</v>
      </c>
      <c r="E48" s="178" t="s">
        <v>40</v>
      </c>
      <c r="F48" s="179"/>
      <c r="G48" s="144">
        <v>2000</v>
      </c>
      <c r="H48" s="144">
        <f t="shared" si="7"/>
        <v>265.44561682925212</v>
      </c>
      <c r="I48" s="144">
        <v>10000</v>
      </c>
      <c r="J48" s="144">
        <f t="shared" si="8"/>
        <v>1327.2280841462605</v>
      </c>
      <c r="K48" s="144">
        <v>10000</v>
      </c>
      <c r="L48" s="205">
        <f t="shared" si="10"/>
        <v>1327.2280841462605</v>
      </c>
      <c r="M48" s="205">
        <v>10000</v>
      </c>
      <c r="N48" s="185">
        <f t="shared" si="9"/>
        <v>1327.2280841462605</v>
      </c>
      <c r="O48" s="205">
        <v>10000</v>
      </c>
      <c r="P48" s="205">
        <f t="shared" si="11"/>
        <v>1327.2280841462605</v>
      </c>
    </row>
    <row r="49" spans="2:16" x14ac:dyDescent="0.25">
      <c r="B49" s="212" t="s">
        <v>94</v>
      </c>
      <c r="C49" s="212"/>
      <c r="D49" s="212"/>
      <c r="E49" s="212"/>
      <c r="F49" s="212"/>
      <c r="G49" s="213">
        <f>G31+G45</f>
        <v>10046500.02</v>
      </c>
      <c r="H49" s="213">
        <f t="shared" ref="H49:P49" si="12">H45+H31</f>
        <v>1333399.6973919966</v>
      </c>
      <c r="I49" s="213">
        <f t="shared" si="12"/>
        <v>12233900</v>
      </c>
      <c r="J49" s="214">
        <f t="shared" si="12"/>
        <v>1623717.5725469508</v>
      </c>
      <c r="K49" s="213">
        <f t="shared" si="12"/>
        <v>12857900</v>
      </c>
      <c r="L49" s="215">
        <f t="shared" si="12"/>
        <v>1706540</v>
      </c>
      <c r="M49" s="213">
        <f t="shared" si="12"/>
        <v>11430200</v>
      </c>
      <c r="N49" s="215">
        <f t="shared" si="12"/>
        <v>1517050.0316543898</v>
      </c>
      <c r="O49" s="213">
        <f t="shared" si="12"/>
        <v>11430200</v>
      </c>
      <c r="P49" s="215">
        <f t="shared" si="12"/>
        <v>1517050.0316543898</v>
      </c>
    </row>
    <row r="55" spans="2:16" x14ac:dyDescent="0.25"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</row>
    <row r="57" spans="2:16" x14ac:dyDescent="0.25"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</row>
    <row r="59" spans="2:16" x14ac:dyDescent="0.25"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</row>
  </sheetData>
  <mergeCells count="48">
    <mergeCell ref="B2:P2"/>
    <mergeCell ref="B1:P1"/>
    <mergeCell ref="B9:F9"/>
    <mergeCell ref="E42:F42"/>
    <mergeCell ref="B55:P55"/>
    <mergeCell ref="B57:P57"/>
    <mergeCell ref="E37:F37"/>
    <mergeCell ref="E38:F38"/>
    <mergeCell ref="E39:F39"/>
    <mergeCell ref="E40:F40"/>
    <mergeCell ref="E41:F41"/>
    <mergeCell ref="E32:F32"/>
    <mergeCell ref="E33:F33"/>
    <mergeCell ref="E34:F34"/>
    <mergeCell ref="E35:F35"/>
    <mergeCell ref="E36:F36"/>
    <mergeCell ref="E15:F15"/>
    <mergeCell ref="E16:F16"/>
    <mergeCell ref="E31:F31"/>
    <mergeCell ref="B27:P27"/>
    <mergeCell ref="G29:H29"/>
    <mergeCell ref="I29:J29"/>
    <mergeCell ref="B59:P59"/>
    <mergeCell ref="E43:F43"/>
    <mergeCell ref="E44:F44"/>
    <mergeCell ref="E45:F45"/>
    <mergeCell ref="E46:F46"/>
    <mergeCell ref="E48:F48"/>
    <mergeCell ref="E47:F47"/>
    <mergeCell ref="B49:F49"/>
    <mergeCell ref="E17:F17"/>
    <mergeCell ref="E18:F18"/>
    <mergeCell ref="E19:F19"/>
    <mergeCell ref="E20:F20"/>
    <mergeCell ref="B30:F30"/>
    <mergeCell ref="E22:F22"/>
    <mergeCell ref="E21:F21"/>
    <mergeCell ref="E29:F29"/>
    <mergeCell ref="E10:F10"/>
    <mergeCell ref="E11:F11"/>
    <mergeCell ref="E12:F12"/>
    <mergeCell ref="E13:F13"/>
    <mergeCell ref="E14:F14"/>
    <mergeCell ref="B4:P4"/>
    <mergeCell ref="B6:P6"/>
    <mergeCell ref="E8:F8"/>
    <mergeCell ref="G8:H8"/>
    <mergeCell ref="I8:J8"/>
  </mergeCells>
  <pageMargins left="3.937007874015748E-2" right="3.937007874015748E-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616E-AFF9-46F2-A8AF-D96F7D7088A4}">
  <dimension ref="A2:O15"/>
  <sheetViews>
    <sheetView workbookViewId="0">
      <selection activeCell="I16" sqref="I16"/>
    </sheetView>
  </sheetViews>
  <sheetFormatPr defaultRowHeight="15" x14ac:dyDescent="0.25"/>
  <cols>
    <col min="3" max="3" width="7.7109375" customWidth="1"/>
    <col min="4" max="4" width="12.28515625" bestFit="1" customWidth="1"/>
    <col min="5" max="5" width="1.28515625" customWidth="1"/>
    <col min="6" max="6" width="14.42578125" customWidth="1"/>
    <col min="8" max="8" width="4.140625" customWidth="1"/>
    <col min="9" max="9" width="13.42578125" customWidth="1"/>
    <col min="10" max="10" width="11.85546875" hidden="1" customWidth="1"/>
    <col min="11" max="11" width="14" customWidth="1"/>
    <col min="12" max="12" width="25.28515625" hidden="1" customWidth="1"/>
    <col min="13" max="13" width="16.42578125" customWidth="1"/>
    <col min="14" max="14" width="11.5703125" hidden="1" customWidth="1"/>
    <col min="15" max="15" width="16.140625" customWidth="1"/>
  </cols>
  <sheetData>
    <row r="2" spans="1:15" ht="15.75" x14ac:dyDescent="0.25">
      <c r="A2" s="116" t="s">
        <v>53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5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5" spans="1:15" ht="26.25" x14ac:dyDescent="0.25">
      <c r="A5" s="216" t="s">
        <v>54</v>
      </c>
      <c r="B5" s="217"/>
      <c r="C5" s="218"/>
      <c r="D5" s="216" t="s">
        <v>55</v>
      </c>
      <c r="E5" s="217"/>
      <c r="F5" s="218"/>
      <c r="G5" s="216" t="s">
        <v>35</v>
      </c>
      <c r="H5" s="217"/>
      <c r="I5" s="218"/>
      <c r="J5" s="219"/>
      <c r="K5" s="220" t="s">
        <v>20</v>
      </c>
      <c r="L5" s="221"/>
      <c r="M5" s="222" t="s">
        <v>21</v>
      </c>
      <c r="N5" s="221"/>
      <c r="O5" s="222" t="s">
        <v>22</v>
      </c>
    </row>
    <row r="6" spans="1:15" x14ac:dyDescent="0.25">
      <c r="A6" s="223"/>
      <c r="B6" s="224"/>
      <c r="C6" s="225"/>
      <c r="D6" s="226" t="s">
        <v>61</v>
      </c>
      <c r="E6" s="226"/>
      <c r="F6" s="227" t="s">
        <v>62</v>
      </c>
      <c r="G6" s="226" t="s">
        <v>61</v>
      </c>
      <c r="H6" s="226"/>
      <c r="I6" s="227" t="s">
        <v>62</v>
      </c>
      <c r="J6" s="227"/>
      <c r="K6" s="228"/>
      <c r="L6" s="228"/>
      <c r="M6" s="228"/>
      <c r="N6" s="228"/>
      <c r="O6" s="228"/>
    </row>
    <row r="7" spans="1:15" ht="18.75" customHeight="1" x14ac:dyDescent="0.25">
      <c r="A7" s="229" t="s">
        <v>56</v>
      </c>
      <c r="B7" s="230"/>
      <c r="C7" s="231"/>
      <c r="D7" s="232">
        <v>10046500.02</v>
      </c>
      <c r="E7" s="233"/>
      <c r="F7" s="234">
        <f>D7/7.5345</f>
        <v>1333399.6973919966</v>
      </c>
      <c r="G7" s="235">
        <v>12233900</v>
      </c>
      <c r="H7" s="236"/>
      <c r="I7" s="237">
        <f>G7/7.5345</f>
        <v>1623717.5658636936</v>
      </c>
      <c r="J7" s="238">
        <v>12857900</v>
      </c>
      <c r="K7" s="239">
        <v>1706540</v>
      </c>
      <c r="L7" s="198">
        <v>11430200</v>
      </c>
      <c r="M7" s="239">
        <v>1517050</v>
      </c>
      <c r="N7" s="198">
        <v>11430200</v>
      </c>
      <c r="O7" s="239">
        <v>1517050</v>
      </c>
    </row>
    <row r="8" spans="1:15" ht="22.5" customHeight="1" x14ac:dyDescent="0.25">
      <c r="A8" s="240" t="s">
        <v>57</v>
      </c>
      <c r="B8" s="241"/>
      <c r="C8" s="242"/>
      <c r="D8" s="232">
        <v>10046500.02</v>
      </c>
      <c r="E8" s="233"/>
      <c r="F8" s="234">
        <f t="shared" ref="F8:F11" si="0">D8/7.5345</f>
        <v>1333399.6973919966</v>
      </c>
      <c r="G8" s="235">
        <v>12233900</v>
      </c>
      <c r="H8" s="236"/>
      <c r="I8" s="237">
        <f t="shared" ref="I8:I11" si="1">G8/7.5345</f>
        <v>1623717.5658636936</v>
      </c>
      <c r="J8" s="238">
        <v>12857900</v>
      </c>
      <c r="K8" s="239">
        <v>1706540</v>
      </c>
      <c r="L8" s="198">
        <v>11430200</v>
      </c>
      <c r="M8" s="239">
        <v>1517050</v>
      </c>
      <c r="N8" s="198">
        <v>11430200</v>
      </c>
      <c r="O8" s="239">
        <v>1517050</v>
      </c>
    </row>
    <row r="9" spans="1:15" ht="27" customHeight="1" x14ac:dyDescent="0.25">
      <c r="A9" s="243" t="s">
        <v>58</v>
      </c>
      <c r="B9" s="244"/>
      <c r="C9" s="245"/>
      <c r="D9" s="232">
        <f>D8-D11</f>
        <v>9598237.1999999993</v>
      </c>
      <c r="E9" s="233"/>
      <c r="F9" s="234">
        <f t="shared" si="0"/>
        <v>1273904.9970137367</v>
      </c>
      <c r="G9" s="235">
        <v>11683900</v>
      </c>
      <c r="H9" s="236"/>
      <c r="I9" s="237">
        <f t="shared" si="1"/>
        <v>1550720.0212356492</v>
      </c>
      <c r="J9" s="238">
        <f>J8-J11</f>
        <v>12107900</v>
      </c>
      <c r="K9" s="239">
        <v>1606998</v>
      </c>
      <c r="L9" s="198">
        <f>L8-L11</f>
        <v>10680200</v>
      </c>
      <c r="M9" s="239">
        <v>1417508</v>
      </c>
      <c r="N9" s="198">
        <f>N8-N11</f>
        <v>10680200</v>
      </c>
      <c r="O9" s="239">
        <v>1417508</v>
      </c>
    </row>
    <row r="10" spans="1:15" ht="27.75" customHeight="1" x14ac:dyDescent="0.25">
      <c r="A10" s="246" t="s">
        <v>60</v>
      </c>
      <c r="B10" s="247"/>
      <c r="C10" s="248"/>
      <c r="D10" s="249">
        <f>D8-D11</f>
        <v>9598237.1999999993</v>
      </c>
      <c r="E10" s="250"/>
      <c r="F10" s="251">
        <f t="shared" si="0"/>
        <v>1273904.9970137367</v>
      </c>
      <c r="G10" s="252">
        <v>1168390</v>
      </c>
      <c r="H10" s="253"/>
      <c r="I10" s="254">
        <f t="shared" si="1"/>
        <v>155072.00212356492</v>
      </c>
      <c r="J10" s="255">
        <v>12107900</v>
      </c>
      <c r="K10" s="198">
        <v>1606998</v>
      </c>
      <c r="L10" s="198">
        <v>10680200</v>
      </c>
      <c r="M10" s="198">
        <v>1417508</v>
      </c>
      <c r="N10" s="198">
        <v>10680200</v>
      </c>
      <c r="O10" s="198">
        <v>1417508</v>
      </c>
    </row>
    <row r="11" spans="1:15" ht="28.5" customHeight="1" x14ac:dyDescent="0.25">
      <c r="A11" s="243" t="s">
        <v>59</v>
      </c>
      <c r="B11" s="244"/>
      <c r="C11" s="245"/>
      <c r="D11" s="232">
        <v>448262.82</v>
      </c>
      <c r="E11" s="233"/>
      <c r="F11" s="234">
        <f t="shared" si="0"/>
        <v>59494.70037826</v>
      </c>
      <c r="G11" s="235">
        <v>550000</v>
      </c>
      <c r="H11" s="236"/>
      <c r="I11" s="237">
        <f t="shared" si="1"/>
        <v>72997.544628044328</v>
      </c>
      <c r="J11" s="238">
        <v>750000</v>
      </c>
      <c r="K11" s="239">
        <f>K8-K9</f>
        <v>99542</v>
      </c>
      <c r="L11" s="239">
        <v>750000</v>
      </c>
      <c r="M11" s="239">
        <f t="shared" ref="M11" si="2">L11/7.5345</f>
        <v>99542.106310969539</v>
      </c>
      <c r="N11" s="239">
        <v>750000</v>
      </c>
      <c r="O11" s="239">
        <f t="shared" ref="O11" si="3">N11/7.5345</f>
        <v>99542.106310969539</v>
      </c>
    </row>
    <row r="15" spans="1:15" x14ac:dyDescent="0.25">
      <c r="I15" s="3"/>
      <c r="J15" s="3"/>
    </row>
  </sheetData>
  <mergeCells count="21">
    <mergeCell ref="D11:E11"/>
    <mergeCell ref="G11:H11"/>
    <mergeCell ref="D5:F5"/>
    <mergeCell ref="D6:E6"/>
    <mergeCell ref="G6:H6"/>
    <mergeCell ref="G7:H7"/>
    <mergeCell ref="G8:H8"/>
    <mergeCell ref="A8:C8"/>
    <mergeCell ref="A9:C9"/>
    <mergeCell ref="A11:C11"/>
    <mergeCell ref="A2:O2"/>
    <mergeCell ref="A5:C5"/>
    <mergeCell ref="G5:I5"/>
    <mergeCell ref="A7:C7"/>
    <mergeCell ref="D7:E7"/>
    <mergeCell ref="A10:C10"/>
    <mergeCell ref="D10:E10"/>
    <mergeCell ref="G9:H9"/>
    <mergeCell ref="G10:H10"/>
    <mergeCell ref="D8:E8"/>
    <mergeCell ref="D9:E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37AD3-4FAD-49B0-BD3C-FF0AF129E8C5}">
  <dimension ref="A1:M11"/>
  <sheetViews>
    <sheetView workbookViewId="0">
      <selection activeCell="A2" sqref="A2:M2"/>
    </sheetView>
  </sheetViews>
  <sheetFormatPr defaultRowHeight="15" x14ac:dyDescent="0.25"/>
  <cols>
    <col min="1" max="1" width="7.7109375" customWidth="1"/>
    <col min="2" max="2" width="8" customWidth="1"/>
    <col min="3" max="3" width="7.5703125" customWidth="1"/>
    <col min="4" max="4" width="28.85546875" customWidth="1"/>
    <col min="6" max="6" width="6.140625" customWidth="1"/>
    <col min="8" max="8" width="6" customWidth="1"/>
    <col min="9" max="9" width="0" hidden="1" customWidth="1"/>
    <col min="10" max="10" width="15.5703125" customWidth="1"/>
    <col min="11" max="11" width="15.140625" customWidth="1"/>
    <col min="12" max="12" width="0" hidden="1" customWidth="1"/>
    <col min="13" max="13" width="15" customWidth="1"/>
  </cols>
  <sheetData>
    <row r="1" spans="1:1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s="115" t="s">
        <v>95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4" spans="1:13" ht="30" customHeight="1" x14ac:dyDescent="0.25">
      <c r="A4" s="228" t="s">
        <v>26</v>
      </c>
      <c r="B4" s="228" t="s">
        <v>96</v>
      </c>
      <c r="C4" s="228" t="s">
        <v>28</v>
      </c>
      <c r="D4" s="223" t="s">
        <v>64</v>
      </c>
      <c r="E4" s="256" t="s">
        <v>55</v>
      </c>
      <c r="F4" s="257"/>
      <c r="G4" s="256" t="s">
        <v>35</v>
      </c>
      <c r="H4" s="257"/>
      <c r="I4" s="258"/>
      <c r="J4" s="200" t="s">
        <v>20</v>
      </c>
      <c r="K4" s="259" t="s">
        <v>21</v>
      </c>
      <c r="L4" s="260"/>
      <c r="M4" s="259" t="s">
        <v>22</v>
      </c>
    </row>
    <row r="5" spans="1:13" ht="30.75" customHeight="1" x14ac:dyDescent="0.25">
      <c r="A5" s="261">
        <v>8</v>
      </c>
      <c r="B5" s="261"/>
      <c r="C5" s="261"/>
      <c r="D5" s="262" t="s">
        <v>97</v>
      </c>
      <c r="E5" s="263">
        <v>0</v>
      </c>
      <c r="F5" s="263"/>
      <c r="G5" s="263">
        <v>0</v>
      </c>
      <c r="H5" s="263"/>
      <c r="I5" s="264"/>
      <c r="J5" s="265">
        <v>0</v>
      </c>
      <c r="K5" s="265">
        <v>0</v>
      </c>
      <c r="L5" s="266"/>
      <c r="M5" s="265">
        <v>0</v>
      </c>
    </row>
    <row r="6" spans="1:13" x14ac:dyDescent="0.25">
      <c r="A6" s="261"/>
      <c r="B6" s="261">
        <v>84</v>
      </c>
      <c r="C6" s="261"/>
      <c r="D6" s="267" t="s">
        <v>98</v>
      </c>
      <c r="E6" s="268"/>
      <c r="F6" s="268"/>
      <c r="G6" s="263">
        <v>0</v>
      </c>
      <c r="H6" s="263"/>
      <c r="I6" s="269"/>
      <c r="J6" s="265">
        <v>0</v>
      </c>
      <c r="K6" s="265">
        <v>0</v>
      </c>
      <c r="L6" s="270"/>
      <c r="M6" s="265">
        <v>0</v>
      </c>
    </row>
    <row r="7" spans="1:13" x14ac:dyDescent="0.25">
      <c r="A7" s="261"/>
      <c r="B7" s="261"/>
      <c r="C7" s="271">
        <v>81</v>
      </c>
      <c r="D7" s="267" t="s">
        <v>99</v>
      </c>
      <c r="E7" s="263">
        <v>0</v>
      </c>
      <c r="F7" s="263"/>
      <c r="G7" s="263">
        <v>0</v>
      </c>
      <c r="H7" s="263"/>
      <c r="I7" s="272"/>
      <c r="J7" s="265">
        <v>0</v>
      </c>
      <c r="K7" s="265">
        <v>0</v>
      </c>
      <c r="L7" s="273"/>
      <c r="M7" s="265">
        <v>0</v>
      </c>
    </row>
    <row r="8" spans="1:13" ht="25.5" x14ac:dyDescent="0.25">
      <c r="A8" s="261">
        <v>5</v>
      </c>
      <c r="B8" s="261"/>
      <c r="C8" s="261"/>
      <c r="D8" s="274" t="s">
        <v>100</v>
      </c>
      <c r="E8" s="263">
        <v>0</v>
      </c>
      <c r="F8" s="263"/>
      <c r="G8" s="263">
        <v>0</v>
      </c>
      <c r="H8" s="263"/>
      <c r="I8" s="269"/>
      <c r="J8" s="265">
        <v>0</v>
      </c>
      <c r="K8" s="265">
        <v>0</v>
      </c>
      <c r="L8" s="270"/>
      <c r="M8" s="265">
        <v>0</v>
      </c>
    </row>
    <row r="9" spans="1:13" ht="25.5" x14ac:dyDescent="0.25">
      <c r="A9" s="261"/>
      <c r="B9" s="261">
        <v>54</v>
      </c>
      <c r="C9" s="261"/>
      <c r="D9" s="274" t="s">
        <v>101</v>
      </c>
      <c r="E9" s="263">
        <v>0</v>
      </c>
      <c r="F9" s="263"/>
      <c r="G9" s="263">
        <v>0</v>
      </c>
      <c r="H9" s="263"/>
      <c r="I9" s="275"/>
      <c r="J9" s="265">
        <v>0</v>
      </c>
      <c r="K9" s="265">
        <v>0</v>
      </c>
      <c r="L9" s="270"/>
      <c r="M9" s="265">
        <v>0</v>
      </c>
    </row>
    <row r="10" spans="1:13" x14ac:dyDescent="0.25">
      <c r="A10" s="261"/>
      <c r="B10" s="261"/>
      <c r="C10" s="271">
        <v>11</v>
      </c>
      <c r="D10" s="267" t="s">
        <v>42</v>
      </c>
      <c r="E10" s="263">
        <v>0</v>
      </c>
      <c r="F10" s="263"/>
      <c r="G10" s="263">
        <v>0</v>
      </c>
      <c r="H10" s="263"/>
      <c r="I10" s="269"/>
      <c r="J10" s="265">
        <v>0</v>
      </c>
      <c r="K10" s="265">
        <v>0</v>
      </c>
      <c r="L10" s="276"/>
      <c r="M10" s="265">
        <v>0</v>
      </c>
    </row>
    <row r="11" spans="1:13" x14ac:dyDescent="0.25">
      <c r="A11" s="277"/>
      <c r="B11" s="277"/>
      <c r="C11" s="277">
        <v>31</v>
      </c>
      <c r="D11" s="143" t="s">
        <v>37</v>
      </c>
      <c r="E11" s="263">
        <v>0</v>
      </c>
      <c r="F11" s="263"/>
      <c r="G11" s="263">
        <v>0</v>
      </c>
      <c r="H11" s="263"/>
      <c r="I11" s="278"/>
      <c r="J11" s="265">
        <v>0</v>
      </c>
      <c r="K11" s="265">
        <v>0</v>
      </c>
      <c r="L11" s="278"/>
      <c r="M11" s="265">
        <v>0</v>
      </c>
    </row>
  </sheetData>
  <mergeCells count="17">
    <mergeCell ref="E11:F11"/>
    <mergeCell ref="G11:H11"/>
    <mergeCell ref="E10:F10"/>
    <mergeCell ref="G10:H10"/>
    <mergeCell ref="A2:M2"/>
    <mergeCell ref="E9:F9"/>
    <mergeCell ref="G9:H9"/>
    <mergeCell ref="E7:F7"/>
    <mergeCell ref="G7:H7"/>
    <mergeCell ref="E8:F8"/>
    <mergeCell ref="G8:H8"/>
    <mergeCell ref="E4:F4"/>
    <mergeCell ref="G4:H4"/>
    <mergeCell ref="E5:F5"/>
    <mergeCell ref="G5:H5"/>
    <mergeCell ref="E6:F6"/>
    <mergeCell ref="G6:H6"/>
  </mergeCells>
  <pageMargins left="0.7" right="0.7" top="0.75" bottom="0.75" header="0.3" footer="0.3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3EB5A-45EA-4D69-BFF1-4E8F90616D3F}">
  <dimension ref="A1:L67"/>
  <sheetViews>
    <sheetView topLeftCell="A31" workbookViewId="0">
      <selection activeCell="N10" sqref="N10"/>
    </sheetView>
  </sheetViews>
  <sheetFormatPr defaultRowHeight="15" x14ac:dyDescent="0.25"/>
  <cols>
    <col min="1" max="1" width="16.140625" customWidth="1"/>
    <col min="2" max="2" width="31.85546875" customWidth="1"/>
    <col min="3" max="3" width="16.5703125" customWidth="1"/>
    <col min="4" max="4" width="13.85546875" customWidth="1"/>
    <col min="5" max="5" width="13.28515625" customWidth="1"/>
    <col min="6" max="6" width="14.42578125" customWidth="1"/>
    <col min="7" max="7" width="16.28515625" hidden="1" customWidth="1"/>
    <col min="8" max="8" width="10.5703125" hidden="1" customWidth="1"/>
    <col min="9" max="9" width="16.140625" hidden="1" customWidth="1"/>
    <col min="10" max="10" width="14.28515625" customWidth="1"/>
    <col min="11" max="12" width="13" customWidth="1"/>
    <col min="13" max="13" width="12.140625" customWidth="1"/>
    <col min="14" max="14" width="16.140625" customWidth="1"/>
    <col min="15" max="15" width="17.28515625" customWidth="1"/>
  </cols>
  <sheetData>
    <row r="1" spans="1:12" x14ac:dyDescent="0.25">
      <c r="A1" s="115" t="s">
        <v>117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ht="30.75" customHeight="1" x14ac:dyDescent="0.25">
      <c r="A2" s="141" t="s">
        <v>116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4" spans="1:12" x14ac:dyDescent="0.25">
      <c r="A4" s="115" t="s">
        <v>115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2" ht="15.75" thickBot="1" x14ac:dyDescent="0.3"/>
    <row r="6" spans="1:12" ht="21.75" customHeight="1" thickTop="1" x14ac:dyDescent="0.25">
      <c r="A6" s="5" t="s">
        <v>63</v>
      </c>
      <c r="B6" s="6" t="s">
        <v>64</v>
      </c>
      <c r="C6" s="117" t="s">
        <v>16</v>
      </c>
      <c r="D6" s="118"/>
      <c r="E6" s="117" t="s">
        <v>17</v>
      </c>
      <c r="F6" s="118"/>
      <c r="G6" s="34" t="s">
        <v>65</v>
      </c>
      <c r="H6" s="34" t="s">
        <v>21</v>
      </c>
      <c r="I6" s="34" t="s">
        <v>93</v>
      </c>
      <c r="J6" s="6" t="s">
        <v>65</v>
      </c>
      <c r="K6" s="7" t="s">
        <v>21</v>
      </c>
      <c r="L6" s="7" t="s">
        <v>22</v>
      </c>
    </row>
    <row r="7" spans="1:12" x14ac:dyDescent="0.25">
      <c r="A7" s="8"/>
      <c r="B7" s="9" t="s">
        <v>66</v>
      </c>
      <c r="C7" s="86" t="s">
        <v>61</v>
      </c>
      <c r="D7" s="85" t="s">
        <v>62</v>
      </c>
      <c r="E7" s="87" t="s">
        <v>61</v>
      </c>
      <c r="F7" s="88" t="s">
        <v>62</v>
      </c>
      <c r="G7" s="10"/>
      <c r="H7" s="10"/>
      <c r="I7" s="10"/>
      <c r="J7" s="90" t="s">
        <v>62</v>
      </c>
      <c r="K7" s="90" t="s">
        <v>62</v>
      </c>
      <c r="L7" s="90" t="s">
        <v>62</v>
      </c>
    </row>
    <row r="8" spans="1:12" ht="23.25" x14ac:dyDescent="0.25">
      <c r="A8" s="11" t="s">
        <v>67</v>
      </c>
      <c r="B8" s="12" t="s">
        <v>68</v>
      </c>
      <c r="C8" s="38">
        <f>C9+C24+C27+C31+C35+C43+C47</f>
        <v>10046500.02</v>
      </c>
      <c r="D8" s="72">
        <f>C8/7.5345</f>
        <v>1333399.6973919966</v>
      </c>
      <c r="E8" s="40">
        <f>E9+E27+E31+E35+E43+E47</f>
        <v>12233900</v>
      </c>
      <c r="F8" s="75">
        <f>E8/7.5345</f>
        <v>1623717.5658636936</v>
      </c>
      <c r="G8" s="33">
        <f>G9+G27+G31+G35+G43+G47</f>
        <v>12857900</v>
      </c>
      <c r="H8" s="33" t="e">
        <f>H9+H27+H31+H35+H43+H47</f>
        <v>#REF!</v>
      </c>
      <c r="I8" s="33">
        <f>I9+I27+I31+I35+I43+I47</f>
        <v>11430200</v>
      </c>
      <c r="J8" s="76">
        <v>1706540</v>
      </c>
      <c r="K8" s="76">
        <v>1517050</v>
      </c>
      <c r="L8" s="76">
        <v>1517050</v>
      </c>
    </row>
    <row r="9" spans="1:12" ht="24" customHeight="1" x14ac:dyDescent="0.25">
      <c r="A9" s="15" t="s">
        <v>69</v>
      </c>
      <c r="B9" s="16" t="s">
        <v>70</v>
      </c>
      <c r="C9" s="25">
        <f>C10+C14+C17</f>
        <v>9652157.1899999995</v>
      </c>
      <c r="D9" s="36">
        <f t="shared" ref="D9:D13" si="0">C9/7.5345</f>
        <v>1281061.4095162253</v>
      </c>
      <c r="E9" s="36">
        <f>E10+E14+E17+E24</f>
        <v>11135200</v>
      </c>
      <c r="F9" s="39">
        <f>E9/7.5345</f>
        <v>1477895.0162585441</v>
      </c>
      <c r="G9" s="39">
        <f>G10+G14+G17+G24</f>
        <v>11412700</v>
      </c>
      <c r="H9" s="39" t="e">
        <f>H10+H24+H17+H14</f>
        <v>#REF!</v>
      </c>
      <c r="I9" s="39">
        <v>11335200</v>
      </c>
      <c r="J9" s="62">
        <f>J10+J14+J17+J24</f>
        <v>1514728.526046851</v>
      </c>
      <c r="K9" s="71">
        <v>1504443</v>
      </c>
      <c r="L9" s="71">
        <v>1504443</v>
      </c>
    </row>
    <row r="10" spans="1:12" x14ac:dyDescent="0.25">
      <c r="A10" s="46" t="s">
        <v>28</v>
      </c>
      <c r="B10" s="47" t="s">
        <v>71</v>
      </c>
      <c r="C10" s="82">
        <v>7920817.6299999999</v>
      </c>
      <c r="D10" s="52">
        <f t="shared" si="0"/>
        <v>1051273.1607936823</v>
      </c>
      <c r="E10" s="83">
        <v>9115000</v>
      </c>
      <c r="F10" s="49">
        <f>E10/7.5345</f>
        <v>1209768.3986993164</v>
      </c>
      <c r="G10" s="84">
        <v>9325000</v>
      </c>
      <c r="H10" s="84">
        <v>9325000</v>
      </c>
      <c r="I10" s="84">
        <v>9325000</v>
      </c>
      <c r="J10" s="63">
        <f>G10/7.5345</f>
        <v>1237640.1884663878</v>
      </c>
      <c r="K10" s="81">
        <v>1237640</v>
      </c>
      <c r="L10" s="81">
        <f t="shared" ref="L10:L16" si="1">I10/7.5345</f>
        <v>1237640.1884663878</v>
      </c>
    </row>
    <row r="11" spans="1:12" x14ac:dyDescent="0.25">
      <c r="A11" s="20">
        <v>3</v>
      </c>
      <c r="B11" s="10" t="s">
        <v>44</v>
      </c>
      <c r="C11" s="21">
        <v>7920817.6299999999</v>
      </c>
      <c r="D11" s="73">
        <f t="shared" si="0"/>
        <v>1051273.1607936823</v>
      </c>
      <c r="E11" s="13">
        <v>9115000</v>
      </c>
      <c r="F11" s="74">
        <f t="shared" ref="F11:F23" si="2">E11/7.5345</f>
        <v>1209768.3986993164</v>
      </c>
      <c r="G11" s="14">
        <v>9325000</v>
      </c>
      <c r="H11" s="14">
        <v>9325000</v>
      </c>
      <c r="I11" s="14">
        <v>9325000</v>
      </c>
      <c r="J11" s="79">
        <f t="shared" ref="J11:J16" si="3">G11/7.5345</f>
        <v>1237640.1884663878</v>
      </c>
      <c r="K11" s="76">
        <f t="shared" ref="K11:K16" si="4">H11/7.5345</f>
        <v>1237640.1884663878</v>
      </c>
      <c r="L11" s="76">
        <f t="shared" si="1"/>
        <v>1237640.1884663878</v>
      </c>
    </row>
    <row r="12" spans="1:12" x14ac:dyDescent="0.25">
      <c r="A12" s="20">
        <v>31</v>
      </c>
      <c r="B12" s="10" t="s">
        <v>72</v>
      </c>
      <c r="C12" s="21">
        <v>7920817.6299999999</v>
      </c>
      <c r="D12" s="73">
        <f t="shared" si="0"/>
        <v>1051273.1607936823</v>
      </c>
      <c r="E12" s="13">
        <v>9080000</v>
      </c>
      <c r="F12" s="74">
        <f t="shared" si="2"/>
        <v>1205123.1004048046</v>
      </c>
      <c r="G12" s="14">
        <v>9300000</v>
      </c>
      <c r="H12" s="14">
        <v>9300000</v>
      </c>
      <c r="I12" s="14">
        <v>9300000</v>
      </c>
      <c r="J12" s="79">
        <f t="shared" si="3"/>
        <v>1234322.1182560222</v>
      </c>
      <c r="K12" s="76">
        <f t="shared" si="4"/>
        <v>1234322.1182560222</v>
      </c>
      <c r="L12" s="76">
        <f t="shared" si="1"/>
        <v>1234322.1182560222</v>
      </c>
    </row>
    <row r="13" spans="1:12" x14ac:dyDescent="0.25">
      <c r="A13" s="20">
        <v>32</v>
      </c>
      <c r="B13" s="10" t="s">
        <v>49</v>
      </c>
      <c r="C13" s="21">
        <v>0</v>
      </c>
      <c r="D13" s="73">
        <f t="shared" si="0"/>
        <v>0</v>
      </c>
      <c r="E13" s="13">
        <v>35000</v>
      </c>
      <c r="F13" s="74">
        <f t="shared" si="2"/>
        <v>4645.298294511912</v>
      </c>
      <c r="G13" s="14">
        <v>25000</v>
      </c>
      <c r="H13" s="14">
        <v>25000</v>
      </c>
      <c r="I13" s="14">
        <v>25000</v>
      </c>
      <c r="J13" s="79">
        <f t="shared" si="3"/>
        <v>3318.0702103656513</v>
      </c>
      <c r="K13" s="76">
        <f t="shared" si="4"/>
        <v>3318.0702103656513</v>
      </c>
      <c r="L13" s="76">
        <f t="shared" si="1"/>
        <v>3318.0702103656513</v>
      </c>
    </row>
    <row r="14" spans="1:12" ht="23.25" x14ac:dyDescent="0.25">
      <c r="A14" s="50" t="s">
        <v>73</v>
      </c>
      <c r="B14" s="51" t="s">
        <v>74</v>
      </c>
      <c r="C14" s="54">
        <v>8.5399999999999991</v>
      </c>
      <c r="D14" s="55">
        <f>C14/7.5345</f>
        <v>1.1334527838609063</v>
      </c>
      <c r="E14" s="55">
        <v>200</v>
      </c>
      <c r="F14" s="56">
        <f t="shared" si="2"/>
        <v>26.54456168292521</v>
      </c>
      <c r="G14" s="56">
        <v>200</v>
      </c>
      <c r="H14" s="56">
        <v>200</v>
      </c>
      <c r="I14" s="56">
        <v>200</v>
      </c>
      <c r="J14" s="63">
        <f t="shared" si="3"/>
        <v>26.54456168292521</v>
      </c>
      <c r="K14" s="81">
        <v>27</v>
      </c>
      <c r="L14" s="81">
        <f t="shared" si="1"/>
        <v>26.54456168292521</v>
      </c>
    </row>
    <row r="15" spans="1:12" x14ac:dyDescent="0.25">
      <c r="A15" s="20">
        <v>3</v>
      </c>
      <c r="B15" s="17" t="s">
        <v>44</v>
      </c>
      <c r="C15" s="21">
        <v>8.5399999999999991</v>
      </c>
      <c r="D15" s="73">
        <f t="shared" ref="D15:D16" si="5">C15/7.5345</f>
        <v>1.1334527838609063</v>
      </c>
      <c r="E15" s="37">
        <v>200</v>
      </c>
      <c r="F15" s="74">
        <f t="shared" si="2"/>
        <v>26.54456168292521</v>
      </c>
      <c r="G15" s="24">
        <v>200</v>
      </c>
      <c r="H15" s="24">
        <v>200</v>
      </c>
      <c r="I15" s="24">
        <v>200</v>
      </c>
      <c r="J15" s="79">
        <f t="shared" si="3"/>
        <v>26.54456168292521</v>
      </c>
      <c r="K15" s="76">
        <f t="shared" si="4"/>
        <v>26.54456168292521</v>
      </c>
      <c r="L15" s="76">
        <f t="shared" si="1"/>
        <v>26.54456168292521</v>
      </c>
    </row>
    <row r="16" spans="1:12" x14ac:dyDescent="0.25">
      <c r="A16" s="20">
        <v>34</v>
      </c>
      <c r="B16" s="10" t="s">
        <v>50</v>
      </c>
      <c r="C16" s="21">
        <v>8.5399999999999991</v>
      </c>
      <c r="D16" s="73">
        <f t="shared" si="5"/>
        <v>1.1334527838609063</v>
      </c>
      <c r="E16" s="37">
        <v>200</v>
      </c>
      <c r="F16" s="74">
        <f t="shared" si="2"/>
        <v>26.54456168292521</v>
      </c>
      <c r="G16" s="24">
        <v>200</v>
      </c>
      <c r="H16" s="24">
        <v>200</v>
      </c>
      <c r="I16" s="24">
        <v>200</v>
      </c>
      <c r="J16" s="79">
        <f t="shared" si="3"/>
        <v>26.54456168292521</v>
      </c>
      <c r="K16" s="76">
        <f t="shared" si="4"/>
        <v>26.54456168292521</v>
      </c>
      <c r="L16" s="76">
        <f t="shared" si="1"/>
        <v>26.54456168292521</v>
      </c>
    </row>
    <row r="17" spans="1:12" ht="23.25" x14ac:dyDescent="0.25">
      <c r="A17" s="53" t="s">
        <v>28</v>
      </c>
      <c r="B17" s="51" t="s">
        <v>75</v>
      </c>
      <c r="C17" s="54">
        <v>1731331.02</v>
      </c>
      <c r="D17" s="55">
        <f>C17/7.5345</f>
        <v>229787.11526975909</v>
      </c>
      <c r="E17" s="56">
        <f>E18+E22</f>
        <v>2010000</v>
      </c>
      <c r="F17" s="56">
        <f t="shared" si="2"/>
        <v>266772.84491339838</v>
      </c>
      <c r="G17" s="64">
        <f>G18+G22</f>
        <v>2077500</v>
      </c>
      <c r="H17" s="64" t="e">
        <f>H18+H22</f>
        <v>#REF!</v>
      </c>
      <c r="I17" s="64" t="e">
        <f>I18+I22</f>
        <v>#REF!</v>
      </c>
      <c r="J17" s="65">
        <f>J18+J22</f>
        <v>275734.56493463402</v>
      </c>
      <c r="K17" s="65">
        <v>265449</v>
      </c>
      <c r="L17" s="65">
        <v>265449</v>
      </c>
    </row>
    <row r="18" spans="1:12" x14ac:dyDescent="0.25">
      <c r="A18" s="20">
        <v>3</v>
      </c>
      <c r="B18" s="10" t="s">
        <v>44</v>
      </c>
      <c r="C18" s="21">
        <v>1640967.61</v>
      </c>
      <c r="D18" s="73">
        <f>C18/7.5345</f>
        <v>217793.8297166368</v>
      </c>
      <c r="E18" s="14">
        <v>1965000</v>
      </c>
      <c r="F18" s="74">
        <f t="shared" si="2"/>
        <v>260800.31853474019</v>
      </c>
      <c r="G18" s="24">
        <f>G19+G20+G21</f>
        <v>2013500</v>
      </c>
      <c r="H18" s="24" t="e">
        <f>H19+H20+H21</f>
        <v>#REF!</v>
      </c>
      <c r="I18" s="24" t="e">
        <f>I19+I20+I21</f>
        <v>#REF!</v>
      </c>
      <c r="J18" s="77">
        <f>J19+J20+J21</f>
        <v>267239.56493463402</v>
      </c>
      <c r="K18" s="79">
        <v>259609</v>
      </c>
      <c r="L18" s="79">
        <v>259609</v>
      </c>
    </row>
    <row r="19" spans="1:12" x14ac:dyDescent="0.25">
      <c r="A19" s="20">
        <v>31</v>
      </c>
      <c r="B19" s="10" t="s">
        <v>72</v>
      </c>
      <c r="C19" s="21">
        <v>169800</v>
      </c>
      <c r="D19" s="73">
        <f t="shared" ref="D19:D23" si="6">C19/7.5345</f>
        <v>22536.332868803504</v>
      </c>
      <c r="E19" s="14">
        <v>170000</v>
      </c>
      <c r="F19" s="74">
        <f t="shared" si="2"/>
        <v>22562.877430486427</v>
      </c>
      <c r="G19" s="24">
        <v>160000</v>
      </c>
      <c r="H19" s="24">
        <v>160000</v>
      </c>
      <c r="I19" s="24">
        <v>160000</v>
      </c>
      <c r="J19" s="77">
        <v>21236</v>
      </c>
      <c r="K19" s="79">
        <f t="shared" ref="K19" si="7">H19/7.5345</f>
        <v>21235.649346340168</v>
      </c>
      <c r="L19" s="79">
        <f t="shared" ref="L19" si="8">G19/7.5345</f>
        <v>21235.649346340168</v>
      </c>
    </row>
    <row r="20" spans="1:12" x14ac:dyDescent="0.25">
      <c r="A20" s="20">
        <v>32</v>
      </c>
      <c r="B20" s="10" t="s">
        <v>49</v>
      </c>
      <c r="C20" s="21">
        <v>1426088.31</v>
      </c>
      <c r="D20" s="73">
        <f t="shared" si="6"/>
        <v>189274.44555046785</v>
      </c>
      <c r="E20" s="14">
        <v>1778000</v>
      </c>
      <c r="F20" s="74">
        <f t="shared" si="2"/>
        <v>235981.1533612051</v>
      </c>
      <c r="G20" s="24">
        <v>1837500</v>
      </c>
      <c r="H20" s="24" t="e">
        <f>#REF!+#REF!+#REF!+#REF!</f>
        <v>#REF!</v>
      </c>
      <c r="I20" s="24" t="e">
        <f>#REF!+#REF!+#REF!+#REF!</f>
        <v>#REF!</v>
      </c>
      <c r="J20" s="77">
        <v>243880</v>
      </c>
      <c r="K20" s="79">
        <v>236249</v>
      </c>
      <c r="L20" s="79">
        <v>236249</v>
      </c>
    </row>
    <row r="21" spans="1:12" x14ac:dyDescent="0.25">
      <c r="A21" s="20">
        <v>34</v>
      </c>
      <c r="B21" s="10" t="s">
        <v>50</v>
      </c>
      <c r="C21" s="21">
        <v>12606.2</v>
      </c>
      <c r="D21" s="73">
        <f t="shared" si="6"/>
        <v>1673.130267436459</v>
      </c>
      <c r="E21" s="14">
        <v>17000</v>
      </c>
      <c r="F21" s="74">
        <f t="shared" si="2"/>
        <v>2256.2877430486428</v>
      </c>
      <c r="G21" s="24">
        <v>16000</v>
      </c>
      <c r="H21" s="24">
        <v>16000</v>
      </c>
      <c r="I21" s="24">
        <v>16000</v>
      </c>
      <c r="J21" s="79">
        <f t="shared" ref="J21" si="9">G21/7.5345</f>
        <v>2123.5649346340169</v>
      </c>
      <c r="K21" s="79">
        <f t="shared" ref="K21" si="10">G21/7.5345</f>
        <v>2123.5649346340169</v>
      </c>
      <c r="L21" s="79">
        <f t="shared" ref="L21" si="11">G21/7.5345</f>
        <v>2123.5649346340169</v>
      </c>
    </row>
    <row r="22" spans="1:12" x14ac:dyDescent="0.25">
      <c r="A22" s="20">
        <v>4</v>
      </c>
      <c r="B22" s="10" t="s">
        <v>51</v>
      </c>
      <c r="C22" s="21">
        <v>90363.41</v>
      </c>
      <c r="D22" s="73">
        <f t="shared" si="6"/>
        <v>11993.285553122303</v>
      </c>
      <c r="E22" s="14">
        <v>45000</v>
      </c>
      <c r="F22" s="74">
        <f t="shared" si="2"/>
        <v>5972.5263786581718</v>
      </c>
      <c r="G22" s="24">
        <v>64000</v>
      </c>
      <c r="H22" s="24">
        <v>44000</v>
      </c>
      <c r="I22" s="24">
        <v>44000</v>
      </c>
      <c r="J22" s="79">
        <v>8495</v>
      </c>
      <c r="K22" s="79">
        <f>H22/7.5345</f>
        <v>5839.8035702435463</v>
      </c>
      <c r="L22" s="79">
        <v>5840</v>
      </c>
    </row>
    <row r="23" spans="1:12" x14ac:dyDescent="0.25">
      <c r="A23" s="20">
        <v>42</v>
      </c>
      <c r="B23" s="10" t="s">
        <v>52</v>
      </c>
      <c r="C23" s="21">
        <v>90363.41</v>
      </c>
      <c r="D23" s="73">
        <f t="shared" si="6"/>
        <v>11993.285553122303</v>
      </c>
      <c r="E23" s="14">
        <v>45000</v>
      </c>
      <c r="F23" s="74">
        <f t="shared" si="2"/>
        <v>5972.5263786581718</v>
      </c>
      <c r="G23" s="24">
        <v>64000</v>
      </c>
      <c r="H23" s="24">
        <v>44000</v>
      </c>
      <c r="I23" s="24">
        <v>44000</v>
      </c>
      <c r="J23" s="79">
        <v>8495</v>
      </c>
      <c r="K23" s="79">
        <v>5840</v>
      </c>
      <c r="L23" s="79">
        <f>I23/7.5345</f>
        <v>5839.8035702435463</v>
      </c>
    </row>
    <row r="24" spans="1:12" ht="28.5" customHeight="1" x14ac:dyDescent="0.25">
      <c r="A24" s="50" t="s">
        <v>73</v>
      </c>
      <c r="B24" s="51" t="s">
        <v>76</v>
      </c>
      <c r="C24" s="54">
        <v>28100</v>
      </c>
      <c r="D24" s="55">
        <f>C24/7.5345</f>
        <v>3729.5109164509918</v>
      </c>
      <c r="E24" s="56">
        <v>10000</v>
      </c>
      <c r="F24" s="56">
        <f t="shared" ref="F24:F57" si="12">E24/7.5345</f>
        <v>1327.2280841462605</v>
      </c>
      <c r="G24" s="64">
        <v>10000</v>
      </c>
      <c r="H24" s="64">
        <v>10000</v>
      </c>
      <c r="I24" s="64">
        <v>10000</v>
      </c>
      <c r="J24" s="65">
        <f t="shared" ref="J24:J41" si="13">G24/7.5345</f>
        <v>1327.2280841462605</v>
      </c>
      <c r="K24" s="65">
        <v>1327</v>
      </c>
      <c r="L24" s="65">
        <f t="shared" ref="L24:L46" si="14">G24/7.5345</f>
        <v>1327.2280841462605</v>
      </c>
    </row>
    <row r="25" spans="1:12" x14ac:dyDescent="0.25">
      <c r="A25" s="20">
        <v>3</v>
      </c>
      <c r="B25" s="10" t="s">
        <v>44</v>
      </c>
      <c r="C25" s="21">
        <v>0</v>
      </c>
      <c r="D25" s="73">
        <f>C25/7.5345</f>
        <v>0</v>
      </c>
      <c r="E25" s="24">
        <v>10000</v>
      </c>
      <c r="F25" s="74">
        <f t="shared" si="12"/>
        <v>1327.2280841462605</v>
      </c>
      <c r="G25" s="24">
        <v>10000</v>
      </c>
      <c r="H25" s="24">
        <v>10000</v>
      </c>
      <c r="I25" s="24">
        <v>10000</v>
      </c>
      <c r="J25" s="79">
        <f t="shared" si="13"/>
        <v>1327.2280841462605</v>
      </c>
      <c r="K25" s="79">
        <f t="shared" ref="K25:K46" si="15">G25/7.5345</f>
        <v>1327.2280841462605</v>
      </c>
      <c r="L25" s="79">
        <f t="shared" si="14"/>
        <v>1327.2280841462605</v>
      </c>
    </row>
    <row r="26" spans="1:12" x14ac:dyDescent="0.25">
      <c r="A26" s="20">
        <v>32</v>
      </c>
      <c r="B26" s="10" t="s">
        <v>49</v>
      </c>
      <c r="C26" s="21">
        <v>0</v>
      </c>
      <c r="D26" s="73">
        <f t="shared" ref="D26:D58" si="16">C26/7.5345</f>
        <v>0</v>
      </c>
      <c r="E26" s="14">
        <v>10000</v>
      </c>
      <c r="F26" s="74">
        <f t="shared" si="12"/>
        <v>1327.2280841462605</v>
      </c>
      <c r="G26" s="24">
        <v>10000</v>
      </c>
      <c r="H26" s="24">
        <v>10000</v>
      </c>
      <c r="I26" s="24">
        <v>10000</v>
      </c>
      <c r="J26" s="79">
        <f t="shared" si="13"/>
        <v>1327.2280841462605</v>
      </c>
      <c r="K26" s="79">
        <f t="shared" si="15"/>
        <v>1327.2280841462605</v>
      </c>
      <c r="L26" s="79">
        <f t="shared" si="14"/>
        <v>1327.2280841462605</v>
      </c>
    </row>
    <row r="27" spans="1:12" ht="30.75" customHeight="1" x14ac:dyDescent="0.25">
      <c r="A27" s="15" t="s">
        <v>77</v>
      </c>
      <c r="B27" s="16" t="s">
        <v>78</v>
      </c>
      <c r="C27" s="25">
        <v>17600</v>
      </c>
      <c r="D27" s="36">
        <f t="shared" si="16"/>
        <v>2335.9214280974184</v>
      </c>
      <c r="E27" s="39">
        <v>35000</v>
      </c>
      <c r="F27" s="39">
        <f t="shared" si="12"/>
        <v>4645.298294511912</v>
      </c>
      <c r="G27" s="60">
        <v>35000</v>
      </c>
      <c r="H27" s="60">
        <v>35000</v>
      </c>
      <c r="I27" s="60">
        <v>35000</v>
      </c>
      <c r="J27" s="62">
        <f t="shared" si="13"/>
        <v>4645.298294511912</v>
      </c>
      <c r="K27" s="70">
        <f t="shared" si="15"/>
        <v>4645.298294511912</v>
      </c>
      <c r="L27" s="70">
        <f t="shared" si="14"/>
        <v>4645.298294511912</v>
      </c>
    </row>
    <row r="28" spans="1:12" x14ac:dyDescent="0.25">
      <c r="A28" s="50" t="s">
        <v>79</v>
      </c>
      <c r="B28" s="47" t="s">
        <v>80</v>
      </c>
      <c r="C28" s="48">
        <v>17600</v>
      </c>
      <c r="D28" s="52">
        <f t="shared" si="16"/>
        <v>2335.9214280974184</v>
      </c>
      <c r="E28" s="49">
        <v>35000</v>
      </c>
      <c r="F28" s="49">
        <f t="shared" si="12"/>
        <v>4645.298294511912</v>
      </c>
      <c r="G28" s="61">
        <v>35000</v>
      </c>
      <c r="H28" s="61">
        <v>35000</v>
      </c>
      <c r="I28" s="61">
        <v>35000</v>
      </c>
      <c r="J28" s="63">
        <f t="shared" si="13"/>
        <v>4645.298294511912</v>
      </c>
      <c r="K28" s="63">
        <v>4645</v>
      </c>
      <c r="L28" s="63">
        <f t="shared" si="14"/>
        <v>4645.298294511912</v>
      </c>
    </row>
    <row r="29" spans="1:12" x14ac:dyDescent="0.25">
      <c r="A29" s="20">
        <v>3</v>
      </c>
      <c r="B29" s="10" t="s">
        <v>44</v>
      </c>
      <c r="C29" s="21">
        <v>17600</v>
      </c>
      <c r="D29" s="73">
        <f t="shared" si="16"/>
        <v>2335.9214280974184</v>
      </c>
      <c r="E29" s="14">
        <v>35000</v>
      </c>
      <c r="F29" s="74">
        <f t="shared" si="12"/>
        <v>4645.298294511912</v>
      </c>
      <c r="G29" s="24">
        <v>35000</v>
      </c>
      <c r="H29" s="24">
        <v>35000</v>
      </c>
      <c r="I29" s="24">
        <v>35000</v>
      </c>
      <c r="J29" s="79">
        <f t="shared" si="13"/>
        <v>4645.298294511912</v>
      </c>
      <c r="K29" s="79">
        <f t="shared" si="15"/>
        <v>4645.298294511912</v>
      </c>
      <c r="L29" s="79">
        <f t="shared" si="14"/>
        <v>4645.298294511912</v>
      </c>
    </row>
    <row r="30" spans="1:12" x14ac:dyDescent="0.25">
      <c r="A30" s="20">
        <v>32</v>
      </c>
      <c r="B30" s="10" t="s">
        <v>49</v>
      </c>
      <c r="C30" s="21">
        <v>17600</v>
      </c>
      <c r="D30" s="73">
        <f t="shared" si="16"/>
        <v>2335.9214280974184</v>
      </c>
      <c r="E30" s="14">
        <v>35000</v>
      </c>
      <c r="F30" s="74">
        <f t="shared" si="12"/>
        <v>4645.298294511912</v>
      </c>
      <c r="G30" s="24">
        <v>35000</v>
      </c>
      <c r="H30" s="24">
        <v>35000</v>
      </c>
      <c r="I30" s="24">
        <v>35000</v>
      </c>
      <c r="J30" s="79">
        <f t="shared" si="13"/>
        <v>4645.298294511912</v>
      </c>
      <c r="K30" s="79">
        <f t="shared" si="15"/>
        <v>4645.298294511912</v>
      </c>
      <c r="L30" s="79">
        <f t="shared" si="14"/>
        <v>4645.298294511912</v>
      </c>
    </row>
    <row r="31" spans="1:12" ht="23.25" x14ac:dyDescent="0.25">
      <c r="A31" s="28" t="s">
        <v>81</v>
      </c>
      <c r="B31" s="16" t="s">
        <v>82</v>
      </c>
      <c r="C31" s="25">
        <v>22880</v>
      </c>
      <c r="D31" s="36">
        <f t="shared" si="16"/>
        <v>3036.697856526644</v>
      </c>
      <c r="E31" s="39">
        <v>25000</v>
      </c>
      <c r="F31" s="39">
        <f t="shared" si="12"/>
        <v>3318.0702103656513</v>
      </c>
      <c r="G31" s="60">
        <v>20000</v>
      </c>
      <c r="H31" s="60">
        <v>20000</v>
      </c>
      <c r="I31" s="60">
        <v>20000</v>
      </c>
      <c r="J31" s="62">
        <f t="shared" si="13"/>
        <v>2654.4561682925209</v>
      </c>
      <c r="K31" s="62">
        <f t="shared" si="15"/>
        <v>2654.4561682925209</v>
      </c>
      <c r="L31" s="62">
        <f t="shared" si="14"/>
        <v>2654.4561682925209</v>
      </c>
    </row>
    <row r="32" spans="1:12" x14ac:dyDescent="0.25">
      <c r="A32" s="50" t="s">
        <v>28</v>
      </c>
      <c r="B32" s="47" t="s">
        <v>80</v>
      </c>
      <c r="C32" s="48">
        <v>22880</v>
      </c>
      <c r="D32" s="52">
        <f t="shared" si="16"/>
        <v>3036.697856526644</v>
      </c>
      <c r="E32" s="49">
        <v>25000</v>
      </c>
      <c r="F32" s="49">
        <f t="shared" si="12"/>
        <v>3318.0702103656513</v>
      </c>
      <c r="G32" s="61">
        <v>20000</v>
      </c>
      <c r="H32" s="61">
        <v>20000</v>
      </c>
      <c r="I32" s="61">
        <v>20000</v>
      </c>
      <c r="J32" s="63">
        <f t="shared" si="13"/>
        <v>2654.4561682925209</v>
      </c>
      <c r="K32" s="63">
        <v>2654</v>
      </c>
      <c r="L32" s="63">
        <f t="shared" si="14"/>
        <v>2654.4561682925209</v>
      </c>
    </row>
    <row r="33" spans="1:12" x14ac:dyDescent="0.25">
      <c r="A33" s="20">
        <v>3</v>
      </c>
      <c r="B33" s="10" t="s">
        <v>44</v>
      </c>
      <c r="C33" s="21">
        <v>22880</v>
      </c>
      <c r="D33" s="73">
        <f t="shared" si="16"/>
        <v>3036.697856526644</v>
      </c>
      <c r="E33" s="14">
        <v>25000</v>
      </c>
      <c r="F33" s="74">
        <f t="shared" si="12"/>
        <v>3318.0702103656513</v>
      </c>
      <c r="G33" s="24">
        <v>20000</v>
      </c>
      <c r="H33" s="24">
        <v>20000</v>
      </c>
      <c r="I33" s="24">
        <v>20000</v>
      </c>
      <c r="J33" s="79">
        <f t="shared" si="13"/>
        <v>2654.4561682925209</v>
      </c>
      <c r="K33" s="79">
        <f t="shared" si="15"/>
        <v>2654.4561682925209</v>
      </c>
      <c r="L33" s="79">
        <f t="shared" si="14"/>
        <v>2654.4561682925209</v>
      </c>
    </row>
    <row r="34" spans="1:12" x14ac:dyDescent="0.25">
      <c r="A34" s="20">
        <v>32</v>
      </c>
      <c r="B34" s="10" t="s">
        <v>49</v>
      </c>
      <c r="C34" s="21">
        <v>22880</v>
      </c>
      <c r="D34" s="73">
        <f t="shared" si="16"/>
        <v>3036.697856526644</v>
      </c>
      <c r="E34" s="14">
        <v>25000</v>
      </c>
      <c r="F34" s="74">
        <f t="shared" si="12"/>
        <v>3318.0702103656513</v>
      </c>
      <c r="G34" s="24">
        <v>20000</v>
      </c>
      <c r="H34" s="24">
        <v>20000</v>
      </c>
      <c r="I34" s="24">
        <v>20000</v>
      </c>
      <c r="J34" s="79">
        <f t="shared" si="13"/>
        <v>2654.4561682925209</v>
      </c>
      <c r="K34" s="79">
        <f t="shared" si="15"/>
        <v>2654.4561682925209</v>
      </c>
      <c r="L34" s="79">
        <f t="shared" si="14"/>
        <v>2654.4561682925209</v>
      </c>
    </row>
    <row r="35" spans="1:12" ht="23.25" x14ac:dyDescent="0.25">
      <c r="A35" s="29" t="s">
        <v>83</v>
      </c>
      <c r="B35" s="16" t="s">
        <v>84</v>
      </c>
      <c r="C35" s="25">
        <v>3653.8</v>
      </c>
      <c r="D35" s="36">
        <f t="shared" si="16"/>
        <v>484.94259738536067</v>
      </c>
      <c r="E35" s="39">
        <v>97500</v>
      </c>
      <c r="F35" s="39">
        <f t="shared" si="12"/>
        <v>12940.473820426039</v>
      </c>
      <c r="G35" s="60">
        <v>30000</v>
      </c>
      <c r="H35" s="60">
        <v>30000</v>
      </c>
      <c r="I35" s="60">
        <v>30000</v>
      </c>
      <c r="J35" s="62">
        <v>3981</v>
      </c>
      <c r="K35" s="62">
        <v>3981</v>
      </c>
      <c r="L35" s="62">
        <v>3981</v>
      </c>
    </row>
    <row r="36" spans="1:12" x14ac:dyDescent="0.25">
      <c r="A36" s="99" t="s">
        <v>28</v>
      </c>
      <c r="B36" s="100" t="s">
        <v>103</v>
      </c>
      <c r="C36" s="106">
        <v>0</v>
      </c>
      <c r="D36" s="101">
        <f t="shared" si="16"/>
        <v>0</v>
      </c>
      <c r="E36" s="108">
        <v>2500</v>
      </c>
      <c r="F36" s="102">
        <f t="shared" si="12"/>
        <v>331.80702103656512</v>
      </c>
      <c r="G36" s="103"/>
      <c r="H36" s="103"/>
      <c r="I36" s="103"/>
      <c r="J36" s="107">
        <v>0</v>
      </c>
      <c r="K36" s="107">
        <v>0</v>
      </c>
      <c r="L36" s="107">
        <v>0</v>
      </c>
    </row>
    <row r="37" spans="1:12" x14ac:dyDescent="0.25">
      <c r="A37" s="104">
        <v>3</v>
      </c>
      <c r="B37" s="105" t="s">
        <v>44</v>
      </c>
      <c r="C37" s="106">
        <v>0</v>
      </c>
      <c r="D37" s="101">
        <v>0</v>
      </c>
      <c r="E37" s="108">
        <v>2500</v>
      </c>
      <c r="F37" s="102">
        <v>331.81</v>
      </c>
      <c r="G37" s="103"/>
      <c r="H37" s="103"/>
      <c r="I37" s="103"/>
      <c r="J37" s="107">
        <v>0</v>
      </c>
      <c r="K37" s="107">
        <v>0</v>
      </c>
      <c r="L37" s="107">
        <v>0</v>
      </c>
    </row>
    <row r="38" spans="1:12" x14ac:dyDescent="0.25">
      <c r="A38" s="104">
        <v>31</v>
      </c>
      <c r="B38" s="105" t="s">
        <v>72</v>
      </c>
      <c r="C38" s="106">
        <v>0</v>
      </c>
      <c r="D38" s="101">
        <f t="shared" si="16"/>
        <v>0</v>
      </c>
      <c r="E38" s="108">
        <v>2500</v>
      </c>
      <c r="F38" s="102">
        <f t="shared" si="12"/>
        <v>331.80702103656512</v>
      </c>
      <c r="G38" s="103"/>
      <c r="H38" s="103"/>
      <c r="I38" s="103"/>
      <c r="J38" s="107">
        <v>0</v>
      </c>
      <c r="K38" s="107">
        <v>0</v>
      </c>
      <c r="L38" s="107">
        <v>0</v>
      </c>
    </row>
    <row r="39" spans="1:12" ht="23.25" x14ac:dyDescent="0.25">
      <c r="A39" s="58" t="s">
        <v>28</v>
      </c>
      <c r="B39" s="51" t="s">
        <v>85</v>
      </c>
      <c r="C39" s="54">
        <v>3653.8</v>
      </c>
      <c r="D39" s="55">
        <f t="shared" si="16"/>
        <v>484.94259738536067</v>
      </c>
      <c r="E39" s="64">
        <v>95000</v>
      </c>
      <c r="F39" s="64">
        <f t="shared" si="12"/>
        <v>12608.666799389475</v>
      </c>
      <c r="G39" s="64">
        <v>30000</v>
      </c>
      <c r="H39" s="64">
        <v>30000</v>
      </c>
      <c r="I39" s="64">
        <v>30000</v>
      </c>
      <c r="J39" s="65">
        <v>3981</v>
      </c>
      <c r="K39" s="65">
        <v>3981</v>
      </c>
      <c r="L39" s="65">
        <v>3981</v>
      </c>
    </row>
    <row r="40" spans="1:12" x14ac:dyDescent="0.25">
      <c r="A40" s="26">
        <v>3</v>
      </c>
      <c r="B40" s="27" t="s">
        <v>44</v>
      </c>
      <c r="C40" s="30">
        <v>3653.8</v>
      </c>
      <c r="D40" s="73">
        <f t="shared" si="16"/>
        <v>484.94259738536067</v>
      </c>
      <c r="E40" s="14">
        <v>95000</v>
      </c>
      <c r="F40" s="74">
        <f t="shared" si="12"/>
        <v>12608.666799389475</v>
      </c>
      <c r="G40" s="24">
        <v>30000</v>
      </c>
      <c r="H40" s="24">
        <v>30000</v>
      </c>
      <c r="I40" s="24">
        <v>30000</v>
      </c>
      <c r="J40" s="78">
        <v>3981</v>
      </c>
      <c r="K40" s="79">
        <v>3981</v>
      </c>
      <c r="L40" s="79">
        <v>3981</v>
      </c>
    </row>
    <row r="41" spans="1:12" x14ac:dyDescent="0.25">
      <c r="A41" s="20">
        <v>31</v>
      </c>
      <c r="B41" s="10" t="s">
        <v>72</v>
      </c>
      <c r="C41" s="21">
        <v>3653.8</v>
      </c>
      <c r="D41" s="73">
        <f t="shared" si="16"/>
        <v>484.94259738536067</v>
      </c>
      <c r="E41" s="14">
        <v>91000</v>
      </c>
      <c r="F41" s="74">
        <f t="shared" si="12"/>
        <v>12077.77556573097</v>
      </c>
      <c r="G41" s="24">
        <v>25000</v>
      </c>
      <c r="H41" s="24">
        <v>25000</v>
      </c>
      <c r="I41" s="24">
        <v>25000</v>
      </c>
      <c r="J41" s="79">
        <f t="shared" si="13"/>
        <v>3318.0702103656513</v>
      </c>
      <c r="K41" s="79">
        <f t="shared" si="15"/>
        <v>3318.0702103656513</v>
      </c>
      <c r="L41" s="79">
        <f t="shared" si="14"/>
        <v>3318.0702103656513</v>
      </c>
    </row>
    <row r="42" spans="1:12" x14ac:dyDescent="0.25">
      <c r="A42" s="20">
        <v>32</v>
      </c>
      <c r="B42" s="10" t="s">
        <v>49</v>
      </c>
      <c r="C42" s="21">
        <v>0</v>
      </c>
      <c r="D42" s="73">
        <f t="shared" si="16"/>
        <v>0</v>
      </c>
      <c r="E42" s="14">
        <v>4000</v>
      </c>
      <c r="F42" s="74">
        <f t="shared" si="12"/>
        <v>530.89123365850423</v>
      </c>
      <c r="G42" s="24">
        <v>5000</v>
      </c>
      <c r="H42" s="24">
        <v>5000</v>
      </c>
      <c r="I42" s="24">
        <v>5000</v>
      </c>
      <c r="J42" s="79">
        <v>663</v>
      </c>
      <c r="K42" s="79">
        <v>663</v>
      </c>
      <c r="L42" s="79">
        <v>663</v>
      </c>
    </row>
    <row r="43" spans="1:12" x14ac:dyDescent="0.25">
      <c r="A43" s="22" t="s">
        <v>86</v>
      </c>
      <c r="B43" s="31" t="s">
        <v>87</v>
      </c>
      <c r="C43" s="32">
        <v>2000</v>
      </c>
      <c r="D43" s="35">
        <f t="shared" si="16"/>
        <v>265.44561682925212</v>
      </c>
      <c r="E43" s="23">
        <v>10000</v>
      </c>
      <c r="F43" s="23">
        <f t="shared" si="12"/>
        <v>1327.2280841462605</v>
      </c>
      <c r="G43" s="67">
        <v>10000</v>
      </c>
      <c r="H43" s="67">
        <v>10000</v>
      </c>
      <c r="I43" s="67">
        <v>10000</v>
      </c>
      <c r="J43" s="69">
        <f t="shared" ref="J43:J54" si="17">G43/7.5345</f>
        <v>1327.2280841462605</v>
      </c>
      <c r="K43" s="69">
        <f t="shared" si="15"/>
        <v>1327.2280841462605</v>
      </c>
      <c r="L43" s="69">
        <f t="shared" si="14"/>
        <v>1327.2280841462605</v>
      </c>
    </row>
    <row r="44" spans="1:12" x14ac:dyDescent="0.25">
      <c r="A44" s="50" t="s">
        <v>73</v>
      </c>
      <c r="B44" s="47" t="s">
        <v>88</v>
      </c>
      <c r="C44" s="48">
        <v>2000</v>
      </c>
      <c r="D44" s="52">
        <f t="shared" si="16"/>
        <v>265.44561682925212</v>
      </c>
      <c r="E44" s="84">
        <v>10000</v>
      </c>
      <c r="F44" s="49">
        <f t="shared" si="12"/>
        <v>1327.2280841462605</v>
      </c>
      <c r="G44" s="57">
        <v>10000</v>
      </c>
      <c r="H44" s="57">
        <v>10000</v>
      </c>
      <c r="I44" s="57">
        <v>10000</v>
      </c>
      <c r="J44" s="63">
        <f t="shared" si="17"/>
        <v>1327.2280841462605</v>
      </c>
      <c r="K44" s="63">
        <v>1327</v>
      </c>
      <c r="L44" s="63">
        <f t="shared" si="14"/>
        <v>1327.2280841462605</v>
      </c>
    </row>
    <row r="45" spans="1:12" x14ac:dyDescent="0.25">
      <c r="A45" s="20">
        <v>4</v>
      </c>
      <c r="B45" s="10" t="s">
        <v>51</v>
      </c>
      <c r="C45" s="21">
        <v>2000</v>
      </c>
      <c r="D45" s="73">
        <f t="shared" si="16"/>
        <v>265.44561682925212</v>
      </c>
      <c r="E45" s="14">
        <v>10000</v>
      </c>
      <c r="F45" s="74">
        <f t="shared" si="12"/>
        <v>1327.2280841462605</v>
      </c>
      <c r="G45" s="24">
        <v>10000</v>
      </c>
      <c r="H45" s="24">
        <v>10000</v>
      </c>
      <c r="I45" s="24">
        <v>10000</v>
      </c>
      <c r="J45" s="79">
        <f t="shared" si="17"/>
        <v>1327.2280841462605</v>
      </c>
      <c r="K45" s="79">
        <f t="shared" si="15"/>
        <v>1327.2280841462605</v>
      </c>
      <c r="L45" s="79">
        <f t="shared" si="14"/>
        <v>1327.2280841462605</v>
      </c>
    </row>
    <row r="46" spans="1:12" x14ac:dyDescent="0.25">
      <c r="A46" s="20">
        <v>42</v>
      </c>
      <c r="B46" s="10" t="s">
        <v>52</v>
      </c>
      <c r="C46" s="21">
        <v>2000</v>
      </c>
      <c r="D46" s="73">
        <f t="shared" si="16"/>
        <v>265.44561682925212</v>
      </c>
      <c r="E46" s="14">
        <v>10000</v>
      </c>
      <c r="F46" s="74">
        <f t="shared" si="12"/>
        <v>1327.2280841462605</v>
      </c>
      <c r="G46" s="24">
        <v>10000</v>
      </c>
      <c r="H46" s="24">
        <v>10000</v>
      </c>
      <c r="I46" s="24">
        <v>10000</v>
      </c>
      <c r="J46" s="79">
        <f t="shared" si="17"/>
        <v>1327.2280841462605</v>
      </c>
      <c r="K46" s="79">
        <f t="shared" si="15"/>
        <v>1327.2280841462605</v>
      </c>
      <c r="L46" s="79">
        <f t="shared" si="14"/>
        <v>1327.2280841462605</v>
      </c>
    </row>
    <row r="47" spans="1:12" ht="23.25" x14ac:dyDescent="0.25">
      <c r="A47" s="41" t="s">
        <v>89</v>
      </c>
      <c r="B47" s="42" t="s">
        <v>90</v>
      </c>
      <c r="C47" s="43">
        <f>C48+C52+C55</f>
        <v>320109.03000000003</v>
      </c>
      <c r="D47" s="44">
        <f t="shared" si="16"/>
        <v>42485.769460481788</v>
      </c>
      <c r="E47" s="45">
        <f>E48+E52+E55</f>
        <v>931200</v>
      </c>
      <c r="F47" s="45">
        <f t="shared" si="12"/>
        <v>123591.47919569978</v>
      </c>
      <c r="G47" s="66">
        <f>G48+G52+G55</f>
        <v>1350200</v>
      </c>
      <c r="H47" s="66">
        <v>0</v>
      </c>
      <c r="I47" s="66">
        <v>0</v>
      </c>
      <c r="J47" s="68">
        <v>179204</v>
      </c>
      <c r="K47" s="68">
        <v>0</v>
      </c>
      <c r="L47" s="68">
        <v>0</v>
      </c>
    </row>
    <row r="48" spans="1:12" x14ac:dyDescent="0.25">
      <c r="A48" s="46" t="s">
        <v>28</v>
      </c>
      <c r="B48" s="47" t="s">
        <v>71</v>
      </c>
      <c r="C48" s="48">
        <v>39990.19</v>
      </c>
      <c r="D48" s="52">
        <f t="shared" si="16"/>
        <v>5307.6103258344947</v>
      </c>
      <c r="E48" s="49">
        <v>80000</v>
      </c>
      <c r="F48" s="49">
        <f t="shared" si="12"/>
        <v>10617.824673170084</v>
      </c>
      <c r="G48" s="49">
        <v>80000</v>
      </c>
      <c r="H48" s="49">
        <v>0</v>
      </c>
      <c r="I48" s="49">
        <v>0</v>
      </c>
      <c r="J48" s="63">
        <f t="shared" si="17"/>
        <v>10617.824673170084</v>
      </c>
      <c r="K48" s="65">
        <v>0</v>
      </c>
      <c r="L48" s="65">
        <v>0</v>
      </c>
    </row>
    <row r="49" spans="1:12" x14ac:dyDescent="0.25">
      <c r="A49" s="20">
        <v>3</v>
      </c>
      <c r="B49" s="10" t="s">
        <v>44</v>
      </c>
      <c r="C49" s="21">
        <v>39990.19</v>
      </c>
      <c r="D49" s="73">
        <f t="shared" si="16"/>
        <v>5307.6103258344947</v>
      </c>
      <c r="E49" s="14">
        <v>80000</v>
      </c>
      <c r="F49" s="74">
        <f t="shared" si="12"/>
        <v>10617.824673170084</v>
      </c>
      <c r="G49" s="14">
        <v>80000</v>
      </c>
      <c r="H49" s="14">
        <v>0</v>
      </c>
      <c r="I49" s="14">
        <v>0</v>
      </c>
      <c r="J49" s="79">
        <f t="shared" si="17"/>
        <v>10617.824673170084</v>
      </c>
      <c r="K49" s="77">
        <v>0</v>
      </c>
      <c r="L49" s="77">
        <v>0</v>
      </c>
    </row>
    <row r="50" spans="1:12" x14ac:dyDescent="0.25">
      <c r="A50" s="20">
        <v>31</v>
      </c>
      <c r="B50" s="10" t="s">
        <v>72</v>
      </c>
      <c r="C50" s="21">
        <v>36120.19</v>
      </c>
      <c r="D50" s="73">
        <f t="shared" si="16"/>
        <v>4793.9730572698918</v>
      </c>
      <c r="E50" s="14">
        <v>50000</v>
      </c>
      <c r="F50" s="74">
        <f t="shared" si="12"/>
        <v>6636.1404207313026</v>
      </c>
      <c r="G50" s="14">
        <v>40000</v>
      </c>
      <c r="H50" s="14">
        <v>0</v>
      </c>
      <c r="I50" s="14">
        <v>0</v>
      </c>
      <c r="J50" s="79">
        <f t="shared" si="17"/>
        <v>5308.9123365850419</v>
      </c>
      <c r="K50" s="77">
        <v>0</v>
      </c>
      <c r="L50" s="77">
        <v>0</v>
      </c>
    </row>
    <row r="51" spans="1:12" x14ac:dyDescent="0.25">
      <c r="A51" s="20">
        <v>32</v>
      </c>
      <c r="B51" s="10" t="s">
        <v>49</v>
      </c>
      <c r="C51" s="21">
        <v>3870</v>
      </c>
      <c r="D51" s="73">
        <f t="shared" si="16"/>
        <v>513.63726856460278</v>
      </c>
      <c r="E51" s="14">
        <v>30000</v>
      </c>
      <c r="F51" s="74">
        <f t="shared" si="12"/>
        <v>3981.6842524387812</v>
      </c>
      <c r="G51" s="14">
        <v>40000</v>
      </c>
      <c r="H51" s="14">
        <v>0</v>
      </c>
      <c r="I51" s="14">
        <v>0</v>
      </c>
      <c r="J51" s="79">
        <f t="shared" si="17"/>
        <v>5308.9123365850419</v>
      </c>
      <c r="K51" s="77">
        <v>0</v>
      </c>
      <c r="L51" s="77">
        <v>0</v>
      </c>
    </row>
    <row r="52" spans="1:12" ht="23.25" x14ac:dyDescent="0.25">
      <c r="A52" s="50" t="s">
        <v>73</v>
      </c>
      <c r="B52" s="51" t="s">
        <v>74</v>
      </c>
      <c r="C52" s="54">
        <v>14.96</v>
      </c>
      <c r="D52" s="55">
        <f t="shared" si="16"/>
        <v>1.9855332138828057</v>
      </c>
      <c r="E52" s="56">
        <v>200</v>
      </c>
      <c r="F52" s="56">
        <f t="shared" si="12"/>
        <v>26.54456168292521</v>
      </c>
      <c r="G52" s="56">
        <v>200</v>
      </c>
      <c r="H52" s="56">
        <v>0</v>
      </c>
      <c r="I52" s="56">
        <v>0</v>
      </c>
      <c r="J52" s="65">
        <f t="shared" si="17"/>
        <v>26.54456168292521</v>
      </c>
      <c r="K52" s="65">
        <v>0</v>
      </c>
      <c r="L52" s="65">
        <v>0</v>
      </c>
    </row>
    <row r="53" spans="1:12" x14ac:dyDescent="0.25">
      <c r="A53" s="20">
        <v>3</v>
      </c>
      <c r="B53" s="17" t="s">
        <v>44</v>
      </c>
      <c r="C53" s="21">
        <v>14.96</v>
      </c>
      <c r="D53" s="73">
        <f t="shared" si="16"/>
        <v>1.9855332138828057</v>
      </c>
      <c r="E53" s="14">
        <v>200</v>
      </c>
      <c r="F53" s="74">
        <f t="shared" si="12"/>
        <v>26.54456168292521</v>
      </c>
      <c r="G53" s="24">
        <v>200</v>
      </c>
      <c r="H53" s="24">
        <v>0</v>
      </c>
      <c r="I53" s="24">
        <v>0</v>
      </c>
      <c r="J53" s="79">
        <f t="shared" si="17"/>
        <v>26.54456168292521</v>
      </c>
      <c r="K53" s="79">
        <v>0</v>
      </c>
      <c r="L53" s="79">
        <v>0</v>
      </c>
    </row>
    <row r="54" spans="1:12" x14ac:dyDescent="0.25">
      <c r="A54" s="20">
        <v>34</v>
      </c>
      <c r="B54" s="10" t="s">
        <v>50</v>
      </c>
      <c r="C54" s="21">
        <v>14.96</v>
      </c>
      <c r="D54" s="73">
        <f t="shared" si="16"/>
        <v>1.9855332138828057</v>
      </c>
      <c r="E54" s="14">
        <v>200</v>
      </c>
      <c r="F54" s="74">
        <f t="shared" si="12"/>
        <v>26.54456168292521</v>
      </c>
      <c r="G54" s="24">
        <v>200</v>
      </c>
      <c r="H54" s="24">
        <v>0</v>
      </c>
      <c r="I54" s="24">
        <v>0</v>
      </c>
      <c r="J54" s="79">
        <f t="shared" si="17"/>
        <v>26.54456168292521</v>
      </c>
      <c r="K54" s="79">
        <v>0</v>
      </c>
      <c r="L54" s="79">
        <v>0</v>
      </c>
    </row>
    <row r="55" spans="1:12" x14ac:dyDescent="0.25">
      <c r="A55" s="53" t="s">
        <v>28</v>
      </c>
      <c r="B55" s="51" t="s">
        <v>91</v>
      </c>
      <c r="C55" s="54">
        <f>C56+C60</f>
        <v>280103.88</v>
      </c>
      <c r="D55" s="55">
        <f t="shared" si="16"/>
        <v>37176.173601433402</v>
      </c>
      <c r="E55" s="56">
        <f>E56+E59</f>
        <v>851000</v>
      </c>
      <c r="F55" s="56">
        <f t="shared" si="12"/>
        <v>112947.10996084676</v>
      </c>
      <c r="G55" s="64">
        <f>G56+G59</f>
        <v>1270000</v>
      </c>
      <c r="H55" s="57">
        <v>0</v>
      </c>
      <c r="I55" s="57">
        <v>0</v>
      </c>
      <c r="J55" s="65">
        <f>J56+J59</f>
        <v>168558.65664609463</v>
      </c>
      <c r="K55" s="65">
        <v>0</v>
      </c>
      <c r="L55" s="65">
        <v>0</v>
      </c>
    </row>
    <row r="56" spans="1:12" x14ac:dyDescent="0.25">
      <c r="A56" s="20">
        <v>3</v>
      </c>
      <c r="B56" s="10" t="s">
        <v>44</v>
      </c>
      <c r="C56" s="21">
        <v>255103.88</v>
      </c>
      <c r="D56" s="73">
        <f t="shared" si="16"/>
        <v>33858.103391067751</v>
      </c>
      <c r="E56" s="19">
        <v>841000</v>
      </c>
      <c r="F56" s="74">
        <f t="shared" si="12"/>
        <v>111619.8818767005</v>
      </c>
      <c r="G56" s="24">
        <v>1140000</v>
      </c>
      <c r="H56" s="24">
        <v>0</v>
      </c>
      <c r="I56" s="24">
        <v>0</v>
      </c>
      <c r="J56" s="79">
        <f>J57+J58</f>
        <v>151304.69155219325</v>
      </c>
      <c r="K56" s="79">
        <v>0</v>
      </c>
      <c r="L56" s="79">
        <v>0</v>
      </c>
    </row>
    <row r="57" spans="1:12" x14ac:dyDescent="0.25">
      <c r="A57" s="20">
        <v>31</v>
      </c>
      <c r="B57" s="10" t="s">
        <v>72</v>
      </c>
      <c r="C57" s="21">
        <v>126469.27</v>
      </c>
      <c r="D57" s="73">
        <f t="shared" si="16"/>
        <v>16785.356692547615</v>
      </c>
      <c r="E57" s="14">
        <v>750000</v>
      </c>
      <c r="F57" s="74">
        <f t="shared" si="12"/>
        <v>99542.106310969539</v>
      </c>
      <c r="G57" s="24">
        <v>908000</v>
      </c>
      <c r="H57" s="24">
        <v>0</v>
      </c>
      <c r="I57" s="24">
        <v>0</v>
      </c>
      <c r="J57" s="79">
        <v>120513</v>
      </c>
      <c r="K57" s="79">
        <v>0</v>
      </c>
      <c r="L57" s="79">
        <v>0</v>
      </c>
    </row>
    <row r="58" spans="1:12" x14ac:dyDescent="0.25">
      <c r="A58" s="20">
        <v>32</v>
      </c>
      <c r="B58" s="10" t="s">
        <v>49</v>
      </c>
      <c r="C58" s="21">
        <v>128634.61</v>
      </c>
      <c r="D58" s="73">
        <f t="shared" si="16"/>
        <v>17072.746698520139</v>
      </c>
      <c r="E58" s="14">
        <v>91000</v>
      </c>
      <c r="F58" s="74">
        <f t="shared" ref="F58:F60" si="18">E58/7.5345</f>
        <v>12077.77556573097</v>
      </c>
      <c r="G58" s="24">
        <v>232000</v>
      </c>
      <c r="H58" s="24">
        <v>0</v>
      </c>
      <c r="I58" s="24">
        <v>0</v>
      </c>
      <c r="J58" s="79">
        <f t="shared" ref="J58:J60" si="19">G58/7.5345</f>
        <v>30791.691552193242</v>
      </c>
      <c r="K58" s="79">
        <v>0</v>
      </c>
      <c r="L58" s="79">
        <v>0</v>
      </c>
    </row>
    <row r="59" spans="1:12" x14ac:dyDescent="0.25">
      <c r="A59" s="20">
        <v>4</v>
      </c>
      <c r="B59" s="10" t="s">
        <v>51</v>
      </c>
      <c r="C59" s="21">
        <v>25000</v>
      </c>
      <c r="D59" s="73">
        <f t="shared" ref="D59:D61" si="20">C59/7.5345</f>
        <v>3318.0702103656513</v>
      </c>
      <c r="E59" s="14">
        <v>10000</v>
      </c>
      <c r="F59" s="74">
        <f t="shared" si="18"/>
        <v>1327.2280841462605</v>
      </c>
      <c r="G59" s="24">
        <v>130000</v>
      </c>
      <c r="H59" s="24">
        <v>0</v>
      </c>
      <c r="I59" s="24">
        <v>0</v>
      </c>
      <c r="J59" s="79">
        <f t="shared" si="19"/>
        <v>17253.965093901385</v>
      </c>
      <c r="K59" s="79">
        <v>0</v>
      </c>
      <c r="L59" s="79">
        <v>0</v>
      </c>
    </row>
    <row r="60" spans="1:12" x14ac:dyDescent="0.25">
      <c r="A60" s="20">
        <v>42</v>
      </c>
      <c r="B60" s="10" t="s">
        <v>52</v>
      </c>
      <c r="C60" s="21">
        <v>25000</v>
      </c>
      <c r="D60" s="73">
        <f t="shared" si="20"/>
        <v>3318.0702103656513</v>
      </c>
      <c r="E60" s="14">
        <v>10000</v>
      </c>
      <c r="F60" s="74">
        <f t="shared" si="18"/>
        <v>1327.2280841462605</v>
      </c>
      <c r="G60" s="24">
        <v>130000</v>
      </c>
      <c r="H60" s="24">
        <v>0</v>
      </c>
      <c r="I60" s="24">
        <v>0</v>
      </c>
      <c r="J60" s="79">
        <f t="shared" si="19"/>
        <v>17253.965093901385</v>
      </c>
      <c r="K60" s="79">
        <v>0</v>
      </c>
      <c r="L60" s="79">
        <v>0</v>
      </c>
    </row>
    <row r="61" spans="1:12" x14ac:dyDescent="0.25">
      <c r="A61" s="10"/>
      <c r="B61" s="17" t="s">
        <v>92</v>
      </c>
      <c r="C61" s="33">
        <f>C47+C43+C35+C31+C27+CE573+C9+C24</f>
        <v>10046500.02</v>
      </c>
      <c r="D61" s="73">
        <f t="shared" si="20"/>
        <v>1333399.6973919966</v>
      </c>
      <c r="E61" s="18">
        <f>E47+E43+E35+E31+E27+E9</f>
        <v>12233900</v>
      </c>
      <c r="F61" s="91">
        <f>F55+F52+F48+F43+F35+F31+F27+F9</f>
        <v>1623717.5658636936</v>
      </c>
      <c r="G61" s="17"/>
      <c r="H61" s="17"/>
      <c r="I61" s="17"/>
      <c r="J61" s="79">
        <v>1706540</v>
      </c>
      <c r="K61" s="80">
        <v>1517050</v>
      </c>
      <c r="L61" s="80">
        <v>1517050</v>
      </c>
    </row>
    <row r="63" spans="1:12" x14ac:dyDescent="0.25">
      <c r="A63" t="s">
        <v>106</v>
      </c>
    </row>
    <row r="64" spans="1:12" x14ac:dyDescent="0.25">
      <c r="A64" t="s">
        <v>107</v>
      </c>
      <c r="J64" t="s">
        <v>109</v>
      </c>
    </row>
    <row r="66" spans="1:10" x14ac:dyDescent="0.25">
      <c r="J66" t="s">
        <v>110</v>
      </c>
    </row>
    <row r="67" spans="1:10" x14ac:dyDescent="0.25">
      <c r="A67" t="s">
        <v>108</v>
      </c>
    </row>
  </sheetData>
  <mergeCells count="5">
    <mergeCell ref="A1:L1"/>
    <mergeCell ref="A4:L4"/>
    <mergeCell ref="C6:D6"/>
    <mergeCell ref="E6:F6"/>
    <mergeCell ref="A2:L2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OPĆI DIO - SAŽETAK</vt:lpstr>
      <vt:lpstr>OPĆI DIO - RAČUN PR.I RAS.</vt:lpstr>
      <vt:lpstr>OPĆI DIO - FUNK. KLASIFIKACIJA</vt:lpstr>
      <vt:lpstr>OPĆI DIO - RAČUN FINANCIRANJA</vt:lpstr>
      <vt:lpstr>POSEBNI DIO - RASHODI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cp:lastPrinted>2022-12-27T08:21:27Z</cp:lastPrinted>
  <dcterms:created xsi:type="dcterms:W3CDTF">2019-10-24T10:19:09Z</dcterms:created>
  <dcterms:modified xsi:type="dcterms:W3CDTF">2022-12-27T09:06:51Z</dcterms:modified>
</cp:coreProperties>
</file>