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\Desktop\Rebalans\2023\DOPUNA  - I. izmjena i dopuna financijskog plana\"/>
    </mc:Choice>
  </mc:AlternateContent>
  <xr:revisionPtr revIDLastSave="0" documentId="13_ncr:1_{0C5CA032-36EF-4CAF-9FC6-A55091FA00A3}" xr6:coauthVersionLast="47" xr6:coauthVersionMax="47" xr10:uidLastSave="{00000000-0000-0000-0000-000000000000}"/>
  <bookViews>
    <workbookView xWindow="-120" yWindow="-120" windowWidth="29040" windowHeight="15840" firstSheet="1" activeTab="4" xr2:uid="{AFE7CA78-0DAE-465B-801E-BA143D459260}"/>
  </bookViews>
  <sheets>
    <sheet name="OPĆI DIO - SAŽETAK" sheetId="1" r:id="rId1"/>
    <sheet name="OPĆI DIO - RAČUN PR.I RAS." sheetId="2" r:id="rId2"/>
    <sheet name="OPĆI DIO - FUNK. KLASIFIKACIJA" sheetId="3" r:id="rId3"/>
    <sheet name="OPĆI DIO - RAČUN FINANCIRANJA" sheetId="8" r:id="rId4"/>
    <sheet name="POSEBNI DIO - RASHODI" sheetId="4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" l="1"/>
  <c r="L23" i="2"/>
  <c r="J23" i="2"/>
  <c r="L58" i="2" l="1"/>
  <c r="G13" i="3"/>
  <c r="I21" i="1"/>
  <c r="G21" i="1"/>
  <c r="L43" i="2"/>
  <c r="L48" i="2"/>
  <c r="I19" i="1"/>
  <c r="L54" i="2" l="1"/>
  <c r="L42" i="2" s="1"/>
  <c r="J16" i="2"/>
  <c r="L15" i="2"/>
  <c r="J19" i="4" l="1"/>
  <c r="J58" i="4" l="1"/>
  <c r="J48" i="4"/>
  <c r="J47" i="4"/>
  <c r="J46" i="4"/>
  <c r="J45" i="4"/>
  <c r="J44" i="4"/>
  <c r="J38" i="4" l="1"/>
  <c r="E14" i="3" l="1"/>
  <c r="E18" i="4"/>
  <c r="I48" i="2"/>
  <c r="M58" i="2"/>
  <c r="M48" i="2"/>
  <c r="M43" i="2"/>
  <c r="K48" i="2"/>
  <c r="K58" i="2"/>
  <c r="K43" i="2"/>
  <c r="J44" i="2"/>
  <c r="J45" i="2"/>
  <c r="J49" i="2"/>
  <c r="J52" i="2"/>
  <c r="J56" i="2"/>
  <c r="J61" i="2"/>
  <c r="J62" i="2"/>
  <c r="I58" i="2"/>
  <c r="I54" i="2"/>
  <c r="I43" i="2"/>
  <c r="J19" i="1"/>
  <c r="J21" i="1"/>
  <c r="H19" i="1"/>
  <c r="M16" i="2"/>
  <c r="M15" i="2" s="1"/>
  <c r="J29" i="2"/>
  <c r="J28" i="2"/>
  <c r="J27" i="2"/>
  <c r="J26" i="2"/>
  <c r="K17" i="2"/>
  <c r="K16" i="2" s="1"/>
  <c r="K15" i="2" s="1"/>
  <c r="I16" i="2"/>
  <c r="I15" i="2" s="1"/>
  <c r="G35" i="1"/>
  <c r="G34" i="1"/>
  <c r="F15" i="1"/>
  <c r="F19" i="1"/>
  <c r="H12" i="3"/>
  <c r="F12" i="3"/>
  <c r="D12" i="3"/>
  <c r="G6" i="4"/>
  <c r="J15" i="2" l="1"/>
  <c r="E17" i="4"/>
  <c r="M42" i="2"/>
  <c r="K42" i="2"/>
  <c r="G20" i="4"/>
  <c r="I42" i="2"/>
  <c r="F21" i="1"/>
  <c r="F20" i="4"/>
  <c r="F18" i="4" l="1"/>
  <c r="M63" i="2"/>
  <c r="K63" i="2"/>
  <c r="G18" i="4"/>
  <c r="I63" i="2"/>
  <c r="J63" i="2"/>
  <c r="E7" i="4"/>
  <c r="E56" i="4"/>
  <c r="E48" i="4" s="1"/>
  <c r="H8" i="4"/>
  <c r="H53" i="4"/>
  <c r="H54" i="4"/>
  <c r="H55" i="4"/>
  <c r="H59" i="4"/>
  <c r="H60" i="4"/>
  <c r="J60" i="4" s="1"/>
  <c r="H61" i="4"/>
  <c r="J61" i="4" s="1"/>
  <c r="H49" i="4"/>
  <c r="J49" i="4" s="1"/>
  <c r="H50" i="4"/>
  <c r="J50" i="4" s="1"/>
  <c r="H51" i="4"/>
  <c r="J51" i="4" s="1"/>
  <c r="H52" i="4"/>
  <c r="J52" i="4" s="1"/>
  <c r="H47" i="4"/>
  <c r="H46" i="4"/>
  <c r="H45" i="4"/>
  <c r="H44" i="4"/>
  <c r="H42" i="4"/>
  <c r="H34" i="4"/>
  <c r="H33" i="4"/>
  <c r="H32" i="4"/>
  <c r="H31" i="4"/>
  <c r="H30" i="4"/>
  <c r="H29" i="4"/>
  <c r="H28" i="4"/>
  <c r="H27" i="4"/>
  <c r="H26" i="4"/>
  <c r="H25" i="4"/>
  <c r="H24" i="4"/>
  <c r="J17" i="4"/>
  <c r="J7" i="4" s="1"/>
  <c r="J6" i="4" s="1"/>
  <c r="H21" i="4"/>
  <c r="H18" i="4" s="1"/>
  <c r="H17" i="4" s="1"/>
  <c r="H10" i="4"/>
  <c r="H11" i="4"/>
  <c r="J11" i="4" s="1"/>
  <c r="J9" i="4" s="1"/>
  <c r="H14" i="4"/>
  <c r="H15" i="4"/>
  <c r="H16" i="4"/>
  <c r="H9" i="4"/>
  <c r="H7" i="4" l="1"/>
  <c r="H57" i="4"/>
  <c r="H56" i="4" s="1"/>
  <c r="J59" i="4"/>
  <c r="G17" i="4"/>
  <c r="F17" i="4"/>
  <c r="E6" i="4"/>
  <c r="F7" i="4" l="1"/>
  <c r="F6" i="4" l="1"/>
</calcChain>
</file>

<file path=xl/sharedStrings.xml><?xml version="1.0" encoding="utf-8"?>
<sst xmlns="http://schemas.openxmlformats.org/spreadsheetml/2006/main" count="220" uniqueCount="129">
  <si>
    <t>PRIHODI UKUPNO</t>
  </si>
  <si>
    <t>PRIHODI POSLOVANJA</t>
  </si>
  <si>
    <t>PRIHODI OD PRODAJE NEFINANCIJSKE IMOVINE</t>
  </si>
  <si>
    <t>RASHODI UKUPNO</t>
  </si>
  <si>
    <t>RASHODI POSLOVANJA</t>
  </si>
  <si>
    <t>RASHODI ZA NABAVU NEFINANCIJSKE IMOVINE</t>
  </si>
  <si>
    <t>RAZLIKA - VIŠAK/MANJAK</t>
  </si>
  <si>
    <t>UKUPAN DONOS VIŠKA/MANJKA IZ PRETHODNE(IH) GODINA</t>
  </si>
  <si>
    <t>VIŠAK/MANJAK IZ PRETHODNE (IH) GODINE KOJI ĆE SE POKRITI/RASPOREDITI</t>
  </si>
  <si>
    <t>PRIMICI OD FINANCIJSKE IMOVINE I ZADUŽIVANJA</t>
  </si>
  <si>
    <t>IZDACI ZA FINANCIJSKU IMOVINU I OTPLATE ZAJMOVA</t>
  </si>
  <si>
    <t>NETO FINANCIRANJE</t>
  </si>
  <si>
    <t xml:space="preserve">VIŠAK/MANJAK + NETO FINANCIRANJE </t>
  </si>
  <si>
    <t>I. OPĆI DIO</t>
  </si>
  <si>
    <t>A) SAŽETAK RAČUNA PRIHODA I RASHODA</t>
  </si>
  <si>
    <t>Plan za 2023.</t>
  </si>
  <si>
    <t>Projekcija za 2024.</t>
  </si>
  <si>
    <t>B) SAŽETAK RAČUNA FINANCIRANJA</t>
  </si>
  <si>
    <t>C) PRENESENI VIŠAK ILI PRENESENI MANJAK I VIŠEGODIŠNJI PLAN URAVNOTEŽENJA</t>
  </si>
  <si>
    <t>A. RAČUN PRIHODA I RASHODA</t>
  </si>
  <si>
    <t>Razred</t>
  </si>
  <si>
    <t>Skupina</t>
  </si>
  <si>
    <t>Izvor</t>
  </si>
  <si>
    <t>Naziv prihoda</t>
  </si>
  <si>
    <t>Prihodi poslovanja</t>
  </si>
  <si>
    <t>Pomoći iz inozemstva i od subjekata unutar općeg proračuna</t>
  </si>
  <si>
    <t>Ostali prihodi za posebne namjene(HZZ)</t>
  </si>
  <si>
    <t>Ostale pomoći proračunskim korisnicima</t>
  </si>
  <si>
    <t>Pomoći temeljem prijenosa EU</t>
  </si>
  <si>
    <t xml:space="preserve">Prihodi od imovine </t>
  </si>
  <si>
    <t>Vlastiti prihodi</t>
  </si>
  <si>
    <t>Prihodi od upravnih i administrativnih pristojbi, pristojbi po posebnim propisima i naknada</t>
  </si>
  <si>
    <t>Prihodi po posebnim propisima</t>
  </si>
  <si>
    <t>Donacije trgovačkih društava</t>
  </si>
  <si>
    <t>Prihodi iz nadležnog proračuna i od HZZO-a temeljem ugovornih obveza</t>
  </si>
  <si>
    <t>Opći prihodi i primici</t>
  </si>
  <si>
    <t>Prihodi od prodaje proizvoda i robe te pruženih usluga, prihodi od donacija te povrati po protestiranim jamstvima</t>
  </si>
  <si>
    <t>Rashodi poslovanja</t>
  </si>
  <si>
    <t xml:space="preserve">Opći prihodi i primici </t>
  </si>
  <si>
    <t>Rashodi za zaposlene</t>
  </si>
  <si>
    <t>Pomoći EU</t>
  </si>
  <si>
    <t>Prihodi za posebne namjene</t>
  </si>
  <si>
    <t>Materijalni rashodi</t>
  </si>
  <si>
    <t>Financijski rashodi</t>
  </si>
  <si>
    <t>Rashodi za nabavu nefinancijske imovine</t>
  </si>
  <si>
    <t>Rashodi za nabavu proizvedene dugotrajne imovine</t>
  </si>
  <si>
    <t>RASHODI PREMA FUNKCIJSKOJ KLASIFIKACIJI</t>
  </si>
  <si>
    <t>BROJČANA OZNAKA I NAZIV</t>
  </si>
  <si>
    <t xml:space="preserve">UKUPNI RASHODI </t>
  </si>
  <si>
    <t xml:space="preserve">09  Obrazovanje </t>
  </si>
  <si>
    <t>091 Predškolsko i osnovno obrazovanje</t>
  </si>
  <si>
    <t>096 Dodatne usluge u obrazovanju</t>
  </si>
  <si>
    <t xml:space="preserve">0911 Predškolsko obrazovanje </t>
  </si>
  <si>
    <t>KN</t>
  </si>
  <si>
    <t>EUR</t>
  </si>
  <si>
    <t>Šifra</t>
  </si>
  <si>
    <t>Naziv</t>
  </si>
  <si>
    <t>Plan 2023</t>
  </si>
  <si>
    <t>Dječji vrtić Trogir</t>
  </si>
  <si>
    <t>Program 1201</t>
  </si>
  <si>
    <t>PREDŠKOLSKI ODGOJ I RAZVOJ ŠKOLSTVA</t>
  </si>
  <si>
    <t xml:space="preserve"> Aktivnost A100001</t>
  </si>
  <si>
    <t>FINANCIRANJE REDOVNE DJELATNOSTI - DJEČJI VRTIĆ</t>
  </si>
  <si>
    <t>1.1. Opći prihodi i primici</t>
  </si>
  <si>
    <t xml:space="preserve">Rashodi za zaposlene </t>
  </si>
  <si>
    <t xml:space="preserve">Izvor </t>
  </si>
  <si>
    <t>3.2. Vlastiti prihodi proračunskih korisnika</t>
  </si>
  <si>
    <t>4.4. Prihodi za posebne namjene proračunskih korisnika</t>
  </si>
  <si>
    <t>A100042</t>
  </si>
  <si>
    <t>SUFINANCIRANJE PROGRAMA DJECE PREDŠKOLSKE DOBI S POTEŠKOĆAMA</t>
  </si>
  <si>
    <t xml:space="preserve">Izvor  </t>
  </si>
  <si>
    <t>5.5. Ostale pomoći proračunskih korisnika</t>
  </si>
  <si>
    <t>A100043</t>
  </si>
  <si>
    <t>SUFINANCIRANJE PROGRAMA PREDŠKOLE</t>
  </si>
  <si>
    <t>A100049</t>
  </si>
  <si>
    <t>SURADNJA SA HZZ-om U ZAPOŠLJAVANJU</t>
  </si>
  <si>
    <t>4.4. Ostali prihodi za posebne namjene proračunskih korisnika</t>
  </si>
  <si>
    <t>K100044</t>
  </si>
  <si>
    <t>UREĐENJE DJEČJIH IGRALIŠTA TROGIR</t>
  </si>
  <si>
    <t>6.2. Donacije proračunskih korisnika</t>
  </si>
  <si>
    <t>EU PROJEKT DJEČJI VRTIĆ TROGIR - PARTNER OBITELJI</t>
  </si>
  <si>
    <t>5.4.Pomoći EU proračunskih korisnika</t>
  </si>
  <si>
    <t>UKUPNO</t>
  </si>
  <si>
    <t>Projekcija za  2025.</t>
  </si>
  <si>
    <t>UKUPNI RASHODI</t>
  </si>
  <si>
    <t>B. RAČUN FINANCIRANJA</t>
  </si>
  <si>
    <t xml:space="preserve">Skupina 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</si>
  <si>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</si>
  <si>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</si>
  <si>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</si>
  <si>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</si>
  <si>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i primljenih zajmova</t>
  </si>
  <si>
    <t xml:space="preserve">I. OPĆI DIO </t>
  </si>
  <si>
    <t>cijelosti.</t>
  </si>
  <si>
    <t>T100052</t>
  </si>
  <si>
    <t>Povećanje/smanjenje</t>
  </si>
  <si>
    <t>I. izmjena i dopuna</t>
  </si>
  <si>
    <t>Nova aktivnost</t>
  </si>
  <si>
    <t>SUFINANCIRANJE PROGRAMA  DAROVITA DJECA</t>
  </si>
  <si>
    <t>I. izmjena i dopuna 2023.</t>
  </si>
  <si>
    <t>I. Izmjene i dopune 2023.</t>
  </si>
  <si>
    <t>I.izmjene i dopune 2023</t>
  </si>
  <si>
    <t>I. izmjene i dopune 2023</t>
  </si>
  <si>
    <t xml:space="preserve">I. izmjena i dopuna 2023. </t>
  </si>
  <si>
    <t>Višak prihoda -Prihodi za posebne namjene</t>
  </si>
  <si>
    <t>Višak prihoda - Pomoći EU</t>
  </si>
  <si>
    <t xml:space="preserve">Dječji vrtić Trogir je ostvario na kraju  2022. godine  višak u iznosu od 37.756 EUR, a potrošit će ga u 2023. godini u </t>
  </si>
  <si>
    <t xml:space="preserve">Napomena: Redak UKUPAN DONOS VIŠKA/MANJKA IZ PRETHODNE (IH) GODINA služi z kao informacija i ne uzima se </t>
  </si>
  <si>
    <t>KOJI ĆE SE POKRITI/RASPOREDITI.</t>
  </si>
  <si>
    <t xml:space="preserve">u obzir kod uravnoteženja proračuna, već se proračun uravnotežuje retkom VIŠAK/MANJAK IZ PRETHODNE(IH) GODINE  </t>
  </si>
  <si>
    <r>
      <t>5.5 Ostale pomoći proračunskih korisnika (Županija,</t>
    </r>
    <r>
      <rPr>
        <b/>
        <sz val="9"/>
        <color theme="4"/>
        <rFont val="Arial"/>
        <family val="2"/>
        <charset val="238"/>
      </rPr>
      <t xml:space="preserve"> Općina Kaštela</t>
    </r>
    <r>
      <rPr>
        <b/>
        <sz val="9"/>
        <color theme="1"/>
        <rFont val="Arial"/>
        <family val="2"/>
        <charset val="238"/>
      </rPr>
      <t>)</t>
    </r>
  </si>
  <si>
    <t xml:space="preserve">Rashodi za nabavu nefinancijske imovine </t>
  </si>
  <si>
    <t>Rashodi za nabavu  proizvedene dugotrajne imovine</t>
  </si>
  <si>
    <t xml:space="preserve">Višak prihoda </t>
  </si>
  <si>
    <t xml:space="preserve"> I. IZMJENA I DOPUNA FINANCIJSKOG PLANA  DJEČJEG VRTIĆA TROGIR ZA 2023.</t>
  </si>
  <si>
    <t xml:space="preserve"> I. IZMJENA I DOPUNA FINANCIJSKOG PLANA DJEČJEG VRTIĆA TROGIR ZA 2023. </t>
  </si>
  <si>
    <t>OPĆI DIO</t>
  </si>
  <si>
    <t>Predsjednica Upravnog vijeća</t>
  </si>
  <si>
    <t>Sonja Novak Mijić, prof., v.r.</t>
  </si>
  <si>
    <t>KLASA: 601-01/23-01/01</t>
  </si>
  <si>
    <t xml:space="preserve">Temeljem odredbi članka 38. Zakona o proračunu (NN BR. 144/21 i na temelju članka 29. Statuta Dječjeg vrtića "Trogir" , Upravno vijeće Dječjeg vrtića "Trogir" na 31. sjednici održanoj dana 07. srpnja 2023. godine donosi </t>
  </si>
  <si>
    <t>I. IZMJENU I DOPUNU FINANCIJSKOG PLANA ZA 2023. GODINU</t>
  </si>
  <si>
    <t>UR. BROJ: 2181-13-7/09-23-32</t>
  </si>
  <si>
    <t>Članak  1.</t>
  </si>
  <si>
    <t xml:space="preserve"> Članak 2.</t>
  </si>
  <si>
    <t>Članak  3.</t>
  </si>
  <si>
    <r>
      <t xml:space="preserve">U posebnom dijelu Proračuna rashodi i izdaci iskazani su po organizacijskoj klasifikaciji, izvorima financiranja i ekonomskoj klasifikaciji  na razini skupine, raspoređeni u programe koji se sastoje od aktivnosti i projekata. </t>
    </r>
    <r>
      <rPr>
        <sz val="11"/>
        <rFont val="Arial"/>
        <family val="2"/>
        <charset val="238"/>
      </rPr>
      <t>.</t>
    </r>
  </si>
  <si>
    <t xml:space="preserve">Prihodi i rashodi te primici i izdaci po ekonomskoj klasifikaciji i izvorima financiranja, te rashodi po funkcijskoj klasifikaciji </t>
  </si>
  <si>
    <t>utvrđuju se u Računu prihoda i rashoda i Računu financiranja u I. izmjenama i dopunama financijskog plana za 2023.g.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</si>
</sst>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n_-;\-* #,##0.00\ _k_n_-;_-* &quot;-&quot;??\ _k_n_-;_-@_-"/>
    <numFmt numFmtId="165" formatCode="#,##0\ _k_n;\-#,##0\ _k_n"/>
    <numFmt numFmtId="166" formatCode="#,##0\ _k_n"/>
    <numFmt numFmtId="167" formatCode="#,##0.00\ _k_n"/>
    <numFmt numFmtId="168" formatCode="_-* #,##0\ _k_n_-;\-* #,##0\ _k_n_-;_-* &quot;-&quot;??\ _k_n_-;_-@_-"/>
    <numFmt numFmtId="169" formatCode="#,##0_ ;\-#,##0\ 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9"/>
      <color theme="4"/>
      <name val="Arial"/>
      <family val="2"/>
      <charset val="238"/>
    </font>
    <font>
      <sz val="9"/>
      <color theme="4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8"/>
      <color theme="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8" fillId="0" borderId="0"/>
    <xf numFmtId="0" fontId="18" fillId="0" borderId="0"/>
  </cellStyleXfs>
  <cellXfs count="29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4" fontId="0" fillId="0" borderId="0" xfId="0" applyNumberFormat="1"/>
    <xf numFmtId="0" fontId="3" fillId="0" borderId="1" xfId="0" applyFont="1" applyBorder="1"/>
    <xf numFmtId="0" fontId="6" fillId="0" borderId="1" xfId="0" applyFont="1" applyBorder="1"/>
    <xf numFmtId="166" fontId="6" fillId="7" borderId="1" xfId="0" applyNumberFormat="1" applyFont="1" applyFill="1" applyBorder="1"/>
    <xf numFmtId="3" fontId="0" fillId="0" borderId="0" xfId="0" applyNumberFormat="1"/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vertical="center"/>
    </xf>
    <xf numFmtId="1" fontId="8" fillId="4" borderId="1" xfId="0" applyNumberFormat="1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vertical="center"/>
    </xf>
    <xf numFmtId="1" fontId="7" fillId="4" borderId="1" xfId="0" applyNumberFormat="1" applyFont="1" applyFill="1" applyBorder="1" applyAlignment="1">
      <alignment vertical="center"/>
    </xf>
    <xf numFmtId="1" fontId="7" fillId="4" borderId="1" xfId="0" applyNumberFormat="1" applyFont="1" applyFill="1" applyBorder="1" applyAlignment="1">
      <alignment horizontal="center" vertical="center"/>
    </xf>
    <xf numFmtId="1" fontId="0" fillId="0" borderId="1" xfId="0" applyNumberFormat="1" applyBorder="1"/>
    <xf numFmtId="164" fontId="8" fillId="4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9" fillId="0" borderId="12" xfId="0" applyFont="1" applyBorder="1"/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9" fillId="2" borderId="12" xfId="0" applyFont="1" applyFill="1" applyBorder="1"/>
    <xf numFmtId="164" fontId="9" fillId="2" borderId="12" xfId="0" applyNumberFormat="1" applyFont="1" applyFill="1" applyBorder="1" applyAlignment="1">
      <alignment horizontal="center" vertical="center"/>
    </xf>
    <xf numFmtId="168" fontId="9" fillId="2" borderId="12" xfId="0" applyNumberFormat="1" applyFont="1" applyFill="1" applyBorder="1"/>
    <xf numFmtId="168" fontId="9" fillId="9" borderId="12" xfId="0" applyNumberFormat="1" applyFont="1" applyFill="1" applyBorder="1"/>
    <xf numFmtId="164" fontId="9" fillId="0" borderId="12" xfId="0" applyNumberFormat="1" applyFont="1" applyBorder="1" applyAlignment="1">
      <alignment horizontal="center" vertical="center"/>
    </xf>
    <xf numFmtId="168" fontId="9" fillId="4" borderId="12" xfId="0" applyNumberFormat="1" applyFont="1" applyFill="1" applyBorder="1"/>
    <xf numFmtId="168" fontId="9" fillId="0" borderId="12" xfId="0" applyNumberFormat="1" applyFont="1" applyBorder="1"/>
    <xf numFmtId="0" fontId="9" fillId="0" borderId="12" xfId="0" applyFont="1" applyBorder="1" applyAlignment="1">
      <alignment horizontal="left" wrapText="1"/>
    </xf>
    <xf numFmtId="4" fontId="9" fillId="0" borderId="12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3" fontId="9" fillId="9" borderId="12" xfId="0" applyNumberFormat="1" applyFont="1" applyFill="1" applyBorder="1" applyAlignment="1">
      <alignment horizontal="center" vertical="center"/>
    </xf>
    <xf numFmtId="168" fontId="9" fillId="9" borderId="12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wrapText="1"/>
    </xf>
    <xf numFmtId="168" fontId="9" fillId="0" borderId="12" xfId="0" applyNumberFormat="1" applyFont="1" applyBorder="1" applyAlignment="1">
      <alignment vertical="center"/>
    </xf>
    <xf numFmtId="168" fontId="9" fillId="9" borderId="12" xfId="0" applyNumberFormat="1" applyFont="1" applyFill="1" applyBorder="1" applyAlignment="1">
      <alignment horizontal="left" vertical="center"/>
    </xf>
    <xf numFmtId="1" fontId="9" fillId="0" borderId="12" xfId="0" applyNumberFormat="1" applyFont="1" applyBorder="1" applyAlignment="1">
      <alignment horizontal="center" vertical="center"/>
    </xf>
    <xf numFmtId="166" fontId="9" fillId="9" borderId="12" xfId="0" applyNumberFormat="1" applyFont="1" applyFill="1" applyBorder="1" applyAlignment="1">
      <alignment horizontal="right" vertical="center"/>
    </xf>
    <xf numFmtId="1" fontId="9" fillId="4" borderId="12" xfId="0" applyNumberFormat="1" applyFont="1" applyFill="1" applyBorder="1" applyAlignment="1">
      <alignment horizontal="right" indent="2"/>
    </xf>
    <xf numFmtId="0" fontId="9" fillId="0" borderId="10" xfId="0" applyFont="1" applyBorder="1"/>
    <xf numFmtId="164" fontId="9" fillId="0" borderId="10" xfId="0" applyNumberFormat="1" applyFont="1" applyBorder="1" applyAlignment="1">
      <alignment horizontal="center" vertical="center"/>
    </xf>
    <xf numFmtId="164" fontId="9" fillId="0" borderId="10" xfId="0" applyNumberFormat="1" applyFont="1" applyBorder="1"/>
    <xf numFmtId="164" fontId="9" fillId="0" borderId="10" xfId="0" applyNumberFormat="1" applyFont="1" applyBorder="1" applyAlignment="1">
      <alignment horizontal="center"/>
    </xf>
    <xf numFmtId="0" fontId="9" fillId="0" borderId="9" xfId="0" applyFont="1" applyBorder="1"/>
    <xf numFmtId="166" fontId="9" fillId="0" borderId="12" xfId="0" applyNumberFormat="1" applyFont="1" applyBorder="1"/>
    <xf numFmtId="166" fontId="9" fillId="9" borderId="12" xfId="0" applyNumberFormat="1" applyFont="1" applyFill="1" applyBorder="1"/>
    <xf numFmtId="0" fontId="0" fillId="2" borderId="12" xfId="0" applyFill="1" applyBorder="1"/>
    <xf numFmtId="0" fontId="0" fillId="0" borderId="12" xfId="0" applyBorder="1"/>
    <xf numFmtId="166" fontId="0" fillId="0" borderId="12" xfId="0" applyNumberFormat="1" applyBorder="1"/>
    <xf numFmtId="166" fontId="0" fillId="9" borderId="12" xfId="0" applyNumberFormat="1" applyFill="1" applyBorder="1"/>
    <xf numFmtId="0" fontId="0" fillId="0" borderId="10" xfId="0" applyBorder="1"/>
    <xf numFmtId="166" fontId="0" fillId="0" borderId="10" xfId="0" applyNumberFormat="1" applyBorder="1"/>
    <xf numFmtId="0" fontId="0" fillId="0" borderId="9" xfId="0" applyBorder="1"/>
    <xf numFmtId="0" fontId="9" fillId="2" borderId="12" xfId="0" applyFont="1" applyFill="1" applyBorder="1" applyAlignment="1">
      <alignment wrapText="1"/>
    </xf>
    <xf numFmtId="167" fontId="9" fillId="0" borderId="12" xfId="0" applyNumberFormat="1" applyFont="1" applyBorder="1" applyAlignment="1">
      <alignment horizontal="center" wrapText="1"/>
    </xf>
    <xf numFmtId="168" fontId="9" fillId="0" borderId="12" xfId="0" applyNumberFormat="1" applyFont="1" applyBorder="1" applyAlignment="1">
      <alignment horizontal="center" vertical="center"/>
    </xf>
    <xf numFmtId="165" fontId="9" fillId="0" borderId="12" xfId="0" applyNumberFormat="1" applyFont="1" applyBorder="1"/>
    <xf numFmtId="4" fontId="9" fillId="0" borderId="12" xfId="0" applyNumberFormat="1" applyFont="1" applyBorder="1" applyAlignment="1">
      <alignment horizontal="center" vertical="center" wrapText="1"/>
    </xf>
    <xf numFmtId="0" fontId="0" fillId="0" borderId="11" xfId="0" applyBorder="1"/>
    <xf numFmtId="0" fontId="9" fillId="0" borderId="0" xfId="0" applyFont="1" applyAlignment="1">
      <alignment horizontal="center"/>
    </xf>
    <xf numFmtId="0" fontId="9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/>
    <xf numFmtId="4" fontId="2" fillId="8" borderId="1" xfId="0" applyNumberFormat="1" applyFont="1" applyFill="1" applyBorder="1" applyAlignment="1">
      <alignment vertical="center"/>
    </xf>
    <xf numFmtId="3" fontId="2" fillId="8" borderId="1" xfId="0" applyNumberFormat="1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vertical="center"/>
    </xf>
    <xf numFmtId="0" fontId="9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9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4" fontId="2" fillId="8" borderId="1" xfId="0" applyNumberFormat="1" applyFont="1" applyFill="1" applyBorder="1"/>
    <xf numFmtId="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9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/>
    </xf>
    <xf numFmtId="4" fontId="9" fillId="6" borderId="1" xfId="0" applyNumberFormat="1" applyFon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/>
    </xf>
    <xf numFmtId="0" fontId="9" fillId="3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3" fontId="9" fillId="9" borderId="1" xfId="0" applyNumberFormat="1" applyFont="1" applyFill="1" applyBorder="1" applyAlignment="1">
      <alignment horizontal="center"/>
    </xf>
    <xf numFmtId="4" fontId="9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3" fontId="2" fillId="8" borderId="1" xfId="0" applyNumberFormat="1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/>
    <xf numFmtId="0" fontId="2" fillId="1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69" fontId="2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169" fontId="9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12" fillId="0" borderId="1" xfId="0" applyFont="1" applyBorder="1"/>
    <xf numFmtId="0" fontId="4" fillId="0" borderId="1" xfId="0" applyFont="1" applyBorder="1"/>
    <xf numFmtId="0" fontId="5" fillId="7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 vertical="center"/>
    </xf>
    <xf numFmtId="168" fontId="5" fillId="7" borderId="1" xfId="0" applyNumberFormat="1" applyFont="1" applyFill="1" applyBorder="1" applyAlignment="1">
      <alignment horizontal="center" vertical="center"/>
    </xf>
    <xf numFmtId="168" fontId="5" fillId="9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1" xfId="0" applyFont="1" applyFill="1" applyBorder="1" applyAlignment="1">
      <alignment wrapText="1"/>
    </xf>
    <xf numFmtId="167" fontId="5" fillId="2" borderId="1" xfId="0" applyNumberFormat="1" applyFont="1" applyFill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16" fontId="5" fillId="6" borderId="8" xfId="0" applyNumberFormat="1" applyFont="1" applyFill="1" applyBorder="1"/>
    <xf numFmtId="0" fontId="5" fillId="6" borderId="1" xfId="0" applyFont="1" applyFill="1" applyBorder="1"/>
    <xf numFmtId="167" fontId="4" fillId="6" borderId="1" xfId="0" applyNumberFormat="1" applyFont="1" applyFill="1" applyBorder="1"/>
    <xf numFmtId="166" fontId="5" fillId="6" borderId="1" xfId="0" applyNumberFormat="1" applyFont="1" applyFill="1" applyBorder="1"/>
    <xf numFmtId="0" fontId="4" fillId="0" borderId="8" xfId="0" applyFont="1" applyBorder="1" applyAlignment="1">
      <alignment horizontal="center"/>
    </xf>
    <xf numFmtId="167" fontId="4" fillId="0" borderId="1" xfId="0" applyNumberFormat="1" applyFont="1" applyBorder="1"/>
    <xf numFmtId="166" fontId="5" fillId="7" borderId="1" xfId="0" applyNumberFormat="1" applyFont="1" applyFill="1" applyBorder="1"/>
    <xf numFmtId="166" fontId="5" fillId="9" borderId="1" xfId="0" applyNumberFormat="1" applyFont="1" applyFill="1" applyBorder="1"/>
    <xf numFmtId="166" fontId="13" fillId="9" borderId="1" xfId="0" applyNumberFormat="1" applyFont="1" applyFill="1" applyBorder="1"/>
    <xf numFmtId="0" fontId="5" fillId="6" borderId="8" xfId="0" applyFont="1" applyFill="1" applyBorder="1"/>
    <xf numFmtId="0" fontId="5" fillId="6" borderId="1" xfId="0" applyFont="1" applyFill="1" applyBorder="1" applyAlignment="1">
      <alignment wrapText="1"/>
    </xf>
    <xf numFmtId="167" fontId="5" fillId="6" borderId="1" xfId="0" applyNumberFormat="1" applyFont="1" applyFill="1" applyBorder="1" applyAlignment="1">
      <alignment vertical="center"/>
    </xf>
    <xf numFmtId="0" fontId="5" fillId="0" borderId="1" xfId="0" applyFont="1" applyBorder="1"/>
    <xf numFmtId="167" fontId="4" fillId="0" borderId="1" xfId="0" applyNumberFormat="1" applyFont="1" applyBorder="1" applyAlignment="1">
      <alignment horizontal="right"/>
    </xf>
    <xf numFmtId="16" fontId="5" fillId="6" borderId="8" xfId="0" applyNumberFormat="1" applyFont="1" applyFill="1" applyBorder="1" applyAlignment="1">
      <alignment horizontal="left"/>
    </xf>
    <xf numFmtId="167" fontId="5" fillId="6" borderId="1" xfId="0" applyNumberFormat="1" applyFont="1" applyFill="1" applyBorder="1" applyAlignment="1">
      <alignment horizontal="right" vertical="center"/>
    </xf>
    <xf numFmtId="166" fontId="5" fillId="6" borderId="1" xfId="0" applyNumberFormat="1" applyFont="1" applyFill="1" applyBorder="1" applyAlignment="1">
      <alignment vertical="center"/>
    </xf>
    <xf numFmtId="166" fontId="5" fillId="7" borderId="1" xfId="0" applyNumberFormat="1" applyFont="1" applyFill="1" applyBorder="1" applyAlignment="1">
      <alignment vertical="center"/>
    </xf>
    <xf numFmtId="166" fontId="5" fillId="9" borderId="1" xfId="0" applyNumberFormat="1" applyFont="1" applyFill="1" applyBorder="1" applyAlignment="1">
      <alignment vertical="center"/>
    </xf>
    <xf numFmtId="166" fontId="13" fillId="9" borderId="1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14" fillId="0" borderId="8" xfId="0" applyFont="1" applyBorder="1" applyAlignment="1">
      <alignment horizontal="center"/>
    </xf>
    <xf numFmtId="0" fontId="14" fillId="0" borderId="1" xfId="0" applyFont="1" applyBorder="1"/>
    <xf numFmtId="167" fontId="14" fillId="0" borderId="1" xfId="0" applyNumberFormat="1" applyFont="1" applyBorder="1" applyAlignment="1">
      <alignment horizontal="right"/>
    </xf>
    <xf numFmtId="166" fontId="13" fillId="7" borderId="1" xfId="0" applyNumberFormat="1" applyFont="1" applyFill="1" applyBorder="1"/>
    <xf numFmtId="167" fontId="5" fillId="2" borderId="1" xfId="0" applyNumberFormat="1" applyFont="1" applyFill="1" applyBorder="1" applyAlignment="1">
      <alignment horizontal="right" vertical="center"/>
    </xf>
    <xf numFmtId="167" fontId="5" fillId="6" borderId="1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vertical="center" wrapText="1"/>
    </xf>
    <xf numFmtId="166" fontId="5" fillId="2" borderId="1" xfId="0" applyNumberFormat="1" applyFont="1" applyFill="1" applyBorder="1"/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wrapText="1"/>
    </xf>
    <xf numFmtId="167" fontId="14" fillId="2" borderId="1" xfId="0" applyNumberFormat="1" applyFont="1" applyFill="1" applyBorder="1" applyAlignment="1">
      <alignment horizontal="right" vertical="center"/>
    </xf>
    <xf numFmtId="166" fontId="13" fillId="2" borderId="1" xfId="0" applyNumberFormat="1" applyFont="1" applyFill="1" applyBorder="1" applyAlignment="1">
      <alignment vertical="center"/>
    </xf>
    <xf numFmtId="0" fontId="15" fillId="6" borderId="8" xfId="0" applyFont="1" applyFill="1" applyBorder="1" applyAlignment="1">
      <alignment horizontal="left"/>
    </xf>
    <xf numFmtId="0" fontId="15" fillId="6" borderId="1" xfId="0" applyFont="1" applyFill="1" applyBorder="1"/>
    <xf numFmtId="167" fontId="16" fillId="6" borderId="1" xfId="0" applyNumberFormat="1" applyFont="1" applyFill="1" applyBorder="1" applyAlignment="1">
      <alignment horizontal="right"/>
    </xf>
    <xf numFmtId="166" fontId="15" fillId="6" borderId="1" xfId="0" applyNumberFormat="1" applyFont="1" applyFill="1" applyBorder="1"/>
    <xf numFmtId="166" fontId="13" fillId="6" borderId="1" xfId="0" applyNumberFormat="1" applyFont="1" applyFill="1" applyBorder="1"/>
    <xf numFmtId="0" fontId="15" fillId="0" borderId="8" xfId="0" applyFont="1" applyBorder="1" applyAlignment="1">
      <alignment horizontal="center"/>
    </xf>
    <xf numFmtId="0" fontId="16" fillId="0" borderId="1" xfId="0" applyFont="1" applyBorder="1"/>
    <xf numFmtId="167" fontId="16" fillId="0" borderId="1" xfId="0" applyNumberFormat="1" applyFont="1" applyBorder="1" applyAlignment="1">
      <alignment horizontal="right"/>
    </xf>
    <xf numFmtId="166" fontId="15" fillId="7" borderId="1" xfId="0" applyNumberFormat="1" applyFont="1" applyFill="1" applyBorder="1"/>
    <xf numFmtId="166" fontId="15" fillId="9" borderId="1" xfId="0" applyNumberFormat="1" applyFont="1" applyFill="1" applyBorder="1"/>
    <xf numFmtId="0" fontId="5" fillId="2" borderId="8" xfId="0" applyFont="1" applyFill="1" applyBorder="1" applyAlignment="1">
      <alignment wrapText="1"/>
    </xf>
    <xf numFmtId="166" fontId="5" fillId="9" borderId="1" xfId="0" applyNumberFormat="1" applyFont="1" applyFill="1" applyBorder="1" applyAlignment="1">
      <alignment horizontal="right" vertical="center"/>
    </xf>
    <xf numFmtId="0" fontId="5" fillId="6" borderId="8" xfId="0" applyFont="1" applyFill="1" applyBorder="1" applyAlignment="1">
      <alignment horizontal="left" vertical="center"/>
    </xf>
    <xf numFmtId="166" fontId="5" fillId="7" borderId="1" xfId="0" applyNumberFormat="1" applyFont="1" applyFill="1" applyBorder="1" applyAlignment="1">
      <alignment horizontal="right" vertical="center"/>
    </xf>
    <xf numFmtId="0" fontId="5" fillId="2" borderId="8" xfId="0" applyFont="1" applyFill="1" applyBorder="1"/>
    <xf numFmtId="0" fontId="5" fillId="2" borderId="1" xfId="0" applyFont="1" applyFill="1" applyBorder="1"/>
    <xf numFmtId="167" fontId="5" fillId="2" borderId="1" xfId="0" applyNumberFormat="1" applyFont="1" applyFill="1" applyBorder="1" applyAlignment="1">
      <alignment horizontal="right"/>
    </xf>
    <xf numFmtId="167" fontId="4" fillId="6" borderId="1" xfId="0" applyNumberFormat="1" applyFont="1" applyFill="1" applyBorder="1" applyAlignment="1">
      <alignment horizontal="right"/>
    </xf>
    <xf numFmtId="0" fontId="5" fillId="5" borderId="8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wrapText="1"/>
    </xf>
    <xf numFmtId="167" fontId="5" fillId="5" borderId="1" xfId="0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vertical="center"/>
    </xf>
    <xf numFmtId="167" fontId="5" fillId="6" borderId="1" xfId="0" applyNumberFormat="1" applyFont="1" applyFill="1" applyBorder="1"/>
    <xf numFmtId="0" fontId="5" fillId="6" borderId="8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4" borderId="2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 wrapText="1"/>
    </xf>
    <xf numFmtId="0" fontId="9" fillId="6" borderId="3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166" fontId="5" fillId="4" borderId="13" xfId="0" applyNumberFormat="1" applyFont="1" applyFill="1" applyBorder="1"/>
    <xf numFmtId="166" fontId="13" fillId="9" borderId="1" xfId="0" applyNumberFormat="1" applyFont="1" applyFill="1" applyBorder="1" applyAlignment="1">
      <alignment horizontal="right"/>
    </xf>
    <xf numFmtId="166" fontId="17" fillId="7" borderId="1" xfId="0" applyNumberFormat="1" applyFont="1" applyFill="1" applyBorder="1" applyAlignment="1">
      <alignment horizontal="center"/>
    </xf>
    <xf numFmtId="0" fontId="0" fillId="0" borderId="0" xfId="0" applyBorder="1"/>
    <xf numFmtId="0" fontId="9" fillId="0" borderId="0" xfId="0" applyFont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0" fillId="0" borderId="0" xfId="0"/>
    <xf numFmtId="0" fontId="2" fillId="0" borderId="0" xfId="0" applyFont="1" applyAlignment="1">
      <alignment horizontal="center"/>
    </xf>
    <xf numFmtId="0" fontId="19" fillId="0" borderId="0" xfId="1" applyFont="1" applyAlignment="1">
      <alignment horizontal="left" vertical="top"/>
    </xf>
    <xf numFmtId="0" fontId="19" fillId="0" borderId="0" xfId="2" applyFont="1" applyAlignment="1">
      <alignment horizontal="center" wrapText="1"/>
    </xf>
    <xf numFmtId="0" fontId="0" fillId="0" borderId="0" xfId="0"/>
    <xf numFmtId="0" fontId="19" fillId="0" borderId="0" xfId="2" applyFont="1" applyAlignment="1">
      <alignment horizontal="center" wrapText="1"/>
    </xf>
    <xf numFmtId="0" fontId="0" fillId="0" borderId="0" xfId="0"/>
    <xf numFmtId="0" fontId="19" fillId="0" borderId="0" xfId="1" applyFont="1" applyAlignment="1">
      <alignment vertical="top" wrapText="1"/>
    </xf>
    <xf numFmtId="0" fontId="19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/>
    </xf>
  </cellXfs>
  <cellStyles count="3">
    <cellStyle name="Normalno" xfId="0" builtinId="0"/>
    <cellStyle name="Normalno 2" xfId="1" xr:uid="{3835AE74-08E9-42B6-9DBA-BA5C93DBA72A}"/>
    <cellStyle name="Normalno 3" xfId="2" xr:uid="{1EF2A417-64C0-4236-8C11-BD05C2FCC3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3A2ED-A9D9-4381-82A4-BB5A0FD5E8D5}">
  <dimension ref="A1:O42"/>
  <sheetViews>
    <sheetView view="pageLayout" topLeftCell="A19" zoomScaleNormal="100" workbookViewId="0">
      <selection activeCell="A10" sqref="A10:XFD10"/>
    </sheetView>
  </sheetViews>
  <sheetFormatPr defaultRowHeight="15" x14ac:dyDescent="0.25"/>
  <cols>
    <col min="5" max="5" width="40.7109375" customWidth="1"/>
    <col min="6" max="6" width="17.28515625" hidden="1" customWidth="1"/>
    <col min="7" max="7" width="32.28515625" customWidth="1"/>
    <col min="8" max="8" width="21.5703125" hidden="1" customWidth="1"/>
    <col min="9" max="9" width="28.140625" customWidth="1"/>
    <col min="10" max="10" width="18.85546875" hidden="1" customWidth="1"/>
  </cols>
  <sheetData>
    <row r="1" spans="1:15" ht="15" customHeight="1" x14ac:dyDescent="0.25">
      <c r="A1" s="280" t="s">
        <v>120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5" ht="18.75" customHeight="1" x14ac:dyDescent="0.25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"/>
    </row>
    <row r="3" spans="1:15" ht="16.5" customHeight="1" x14ac:dyDescent="0.25">
      <c r="A3" s="280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"/>
    </row>
    <row r="4" spans="1:15" ht="2.25" customHeight="1" x14ac:dyDescent="0.25">
      <c r="A4" s="280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"/>
    </row>
    <row r="5" spans="1:15" ht="13.5" customHeight="1" x14ac:dyDescent="0.25">
      <c r="A5" s="280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"/>
    </row>
    <row r="6" spans="1:15" s="281" customFormat="1" ht="13.5" customHeight="1" x14ac:dyDescent="0.25">
      <c r="A6" s="283"/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2"/>
    </row>
    <row r="7" spans="1:15" s="281" customFormat="1" ht="13.5" customHeight="1" x14ac:dyDescent="0.25">
      <c r="A7" s="285"/>
      <c r="B7" s="285"/>
      <c r="C7" s="285"/>
      <c r="D7" s="285"/>
      <c r="E7" s="284" t="s">
        <v>121</v>
      </c>
      <c r="F7" s="284"/>
      <c r="G7" s="284"/>
      <c r="H7" s="284"/>
      <c r="I7" s="284"/>
      <c r="J7" s="285"/>
      <c r="K7" s="285"/>
      <c r="L7" s="285"/>
      <c r="M7" s="285"/>
      <c r="N7" s="285"/>
      <c r="O7" s="282"/>
    </row>
    <row r="8" spans="1:15" s="281" customFormat="1" ht="13.5" customHeight="1" x14ac:dyDescent="0.25">
      <c r="A8" s="285"/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2"/>
    </row>
    <row r="9" spans="1:15" x14ac:dyDescent="0.25">
      <c r="A9" s="285"/>
      <c r="B9" s="285"/>
      <c r="C9" s="285"/>
      <c r="D9" s="285"/>
      <c r="E9" s="285"/>
      <c r="F9" s="285"/>
      <c r="G9" s="285" t="s">
        <v>116</v>
      </c>
      <c r="H9" s="285"/>
      <c r="I9" s="285"/>
      <c r="J9" s="285"/>
      <c r="K9" s="285"/>
      <c r="L9" s="285"/>
      <c r="M9" s="285"/>
      <c r="N9" s="285"/>
      <c r="O9" s="2"/>
    </row>
    <row r="10" spans="1:15" ht="15" customHeight="1" x14ac:dyDescent="0.25">
      <c r="A10" s="285"/>
      <c r="B10" s="285"/>
      <c r="C10" s="285"/>
      <c r="D10" s="285"/>
      <c r="E10" s="220" t="s">
        <v>14</v>
      </c>
      <c r="F10" s="220"/>
      <c r="G10" s="220"/>
      <c r="H10" s="220"/>
      <c r="I10" s="220"/>
      <c r="J10" s="220"/>
      <c r="K10" s="285"/>
      <c r="L10" s="285"/>
      <c r="M10" s="285"/>
      <c r="N10" s="285"/>
      <c r="O10" s="2"/>
    </row>
    <row r="11" spans="1:15" s="281" customFormat="1" ht="15" customHeight="1" x14ac:dyDescent="0.25">
      <c r="A11" s="285"/>
      <c r="B11" s="285"/>
      <c r="C11" s="285"/>
      <c r="D11" s="285"/>
      <c r="E11" s="286"/>
      <c r="F11" s="286"/>
      <c r="G11" s="286"/>
      <c r="H11" s="286"/>
      <c r="I11" s="286"/>
      <c r="J11" s="286"/>
      <c r="K11" s="285"/>
      <c r="L11" s="285"/>
      <c r="M11" s="285"/>
      <c r="N11" s="285"/>
      <c r="O11" s="282"/>
    </row>
    <row r="12" spans="1:15" x14ac:dyDescent="0.25">
      <c r="A12" s="285"/>
      <c r="B12" s="285"/>
      <c r="C12" s="285"/>
      <c r="D12" s="285"/>
      <c r="E12" s="285"/>
      <c r="F12" s="285"/>
      <c r="G12" s="285" t="s">
        <v>123</v>
      </c>
      <c r="H12" s="285"/>
      <c r="I12" s="285"/>
      <c r="J12" s="285"/>
      <c r="K12" s="285"/>
      <c r="L12" s="285"/>
      <c r="M12" s="285"/>
      <c r="N12" s="285"/>
    </row>
    <row r="13" spans="1:15" x14ac:dyDescent="0.25">
      <c r="E13" s="34"/>
      <c r="F13" s="35"/>
      <c r="G13" s="36" t="s">
        <v>15</v>
      </c>
      <c r="H13" s="36"/>
      <c r="I13" s="37" t="s">
        <v>99</v>
      </c>
      <c r="J13" s="36"/>
      <c r="K13" s="1"/>
      <c r="L13" s="1"/>
    </row>
    <row r="14" spans="1:15" x14ac:dyDescent="0.25">
      <c r="E14" s="34"/>
      <c r="F14" s="35"/>
      <c r="G14" s="36" t="s">
        <v>54</v>
      </c>
      <c r="H14" s="36"/>
      <c r="I14" s="37" t="s">
        <v>54</v>
      </c>
      <c r="J14" s="36"/>
      <c r="K14" s="1"/>
      <c r="L14" s="1"/>
    </row>
    <row r="15" spans="1:15" x14ac:dyDescent="0.25">
      <c r="E15" s="38" t="s">
        <v>0</v>
      </c>
      <c r="F15" s="39">
        <f>F18-77500</f>
        <v>12780400</v>
      </c>
      <c r="G15" s="40">
        <v>1696254</v>
      </c>
      <c r="H15" s="40">
        <v>11430200</v>
      </c>
      <c r="I15" s="41">
        <v>1769282</v>
      </c>
      <c r="J15" s="40">
        <v>11430200</v>
      </c>
    </row>
    <row r="16" spans="1:15" x14ac:dyDescent="0.25">
      <c r="E16" s="34" t="s">
        <v>1</v>
      </c>
      <c r="F16" s="42">
        <v>12780400</v>
      </c>
      <c r="G16" s="43">
        <v>1696254</v>
      </c>
      <c r="H16" s="44">
        <v>11430200</v>
      </c>
      <c r="I16" s="41">
        <v>1769282</v>
      </c>
      <c r="J16" s="44">
        <v>11430200</v>
      </c>
    </row>
    <row r="17" spans="5:10" ht="29.25" x14ac:dyDescent="0.25">
      <c r="E17" s="45" t="s">
        <v>2</v>
      </c>
      <c r="F17" s="46">
        <v>0</v>
      </c>
      <c r="G17" s="47">
        <v>0</v>
      </c>
      <c r="H17" s="47">
        <v>0</v>
      </c>
      <c r="I17" s="48">
        <v>0</v>
      </c>
      <c r="J17" s="47">
        <v>0</v>
      </c>
    </row>
    <row r="18" spans="5:10" x14ac:dyDescent="0.25">
      <c r="E18" s="38" t="s">
        <v>3</v>
      </c>
      <c r="F18" s="39">
        <v>12857900</v>
      </c>
      <c r="G18" s="40">
        <v>1706540</v>
      </c>
      <c r="H18" s="40">
        <v>11430200</v>
      </c>
      <c r="I18" s="49">
        <v>1807038</v>
      </c>
      <c r="J18" s="40">
        <v>11430200</v>
      </c>
    </row>
    <row r="19" spans="5:10" x14ac:dyDescent="0.25">
      <c r="E19" s="34" t="s">
        <v>4</v>
      </c>
      <c r="F19" s="42">
        <f>F18-F20</f>
        <v>12653900</v>
      </c>
      <c r="G19" s="44">
        <v>1679464</v>
      </c>
      <c r="H19" s="44">
        <f>H18-H20</f>
        <v>11376200</v>
      </c>
      <c r="I19" s="41">
        <f>I18-I20</f>
        <v>1776095</v>
      </c>
      <c r="J19" s="44">
        <f>J18-J20</f>
        <v>11376200</v>
      </c>
    </row>
    <row r="20" spans="5:10" ht="29.25" customHeight="1" x14ac:dyDescent="0.25">
      <c r="E20" s="50" t="s">
        <v>5</v>
      </c>
      <c r="F20" s="42">
        <v>204000</v>
      </c>
      <c r="G20" s="51">
        <v>27076</v>
      </c>
      <c r="H20" s="44">
        <v>54000</v>
      </c>
      <c r="I20" s="52">
        <v>30943</v>
      </c>
      <c r="J20" s="44">
        <v>54000</v>
      </c>
    </row>
    <row r="21" spans="5:10" x14ac:dyDescent="0.25">
      <c r="E21" s="34" t="s">
        <v>6</v>
      </c>
      <c r="F21" s="42">
        <f>F15-F18</f>
        <v>-77500</v>
      </c>
      <c r="G21" s="44">
        <f>G15-G18</f>
        <v>-10286</v>
      </c>
      <c r="H21" s="53">
        <v>0</v>
      </c>
      <c r="I21" s="54">
        <f>I15-I18</f>
        <v>-37756</v>
      </c>
      <c r="J21" s="55" t="e">
        <f>#REF!/7.5345</f>
        <v>#REF!</v>
      </c>
    </row>
    <row r="22" spans="5:10" x14ac:dyDescent="0.25">
      <c r="E22" s="56"/>
      <c r="F22" s="57"/>
      <c r="G22" s="58"/>
      <c r="H22" s="58"/>
      <c r="I22" s="58"/>
      <c r="J22" s="59"/>
    </row>
    <row r="23" spans="5:10" x14ac:dyDescent="0.25">
      <c r="E23" s="218" t="s">
        <v>17</v>
      </c>
      <c r="F23" s="218"/>
      <c r="G23" s="218"/>
      <c r="H23" s="218"/>
      <c r="I23" s="218"/>
      <c r="J23" s="218"/>
    </row>
    <row r="24" spans="5:10" x14ac:dyDescent="0.25">
      <c r="E24" s="60"/>
      <c r="F24" s="60"/>
      <c r="G24" s="60"/>
      <c r="H24" s="60"/>
      <c r="I24" s="60"/>
      <c r="J24" s="60"/>
    </row>
    <row r="25" spans="5:10" ht="30" customHeight="1" x14ac:dyDescent="0.25">
      <c r="E25" s="34"/>
      <c r="F25" s="35"/>
      <c r="G25" s="36" t="s">
        <v>15</v>
      </c>
      <c r="H25" s="36"/>
      <c r="I25" s="37" t="s">
        <v>101</v>
      </c>
      <c r="J25" s="36"/>
    </row>
    <row r="26" spans="5:10" ht="30.75" customHeight="1" x14ac:dyDescent="0.25">
      <c r="E26" s="50" t="s">
        <v>9</v>
      </c>
      <c r="F26" s="34"/>
      <c r="G26" s="61">
        <v>0</v>
      </c>
      <c r="H26" s="61"/>
      <c r="I26" s="62">
        <v>0</v>
      </c>
      <c r="J26" s="61"/>
    </row>
    <row r="27" spans="5:10" ht="29.25" customHeight="1" x14ac:dyDescent="0.25">
      <c r="E27" s="50" t="s">
        <v>10</v>
      </c>
      <c r="F27" s="50"/>
      <c r="G27" s="61">
        <v>0</v>
      </c>
      <c r="H27" s="61"/>
      <c r="I27" s="62">
        <v>0</v>
      </c>
      <c r="J27" s="61"/>
    </row>
    <row r="28" spans="5:10" x14ac:dyDescent="0.25">
      <c r="E28" s="63" t="s">
        <v>11</v>
      </c>
      <c r="F28" s="64"/>
      <c r="G28" s="65"/>
      <c r="H28" s="65"/>
      <c r="I28" s="66"/>
      <c r="J28" s="65"/>
    </row>
    <row r="29" spans="5:10" x14ac:dyDescent="0.25">
      <c r="E29" s="67"/>
      <c r="F29" s="67"/>
      <c r="G29" s="68"/>
      <c r="H29" s="68"/>
      <c r="I29" s="68"/>
      <c r="J29" s="68"/>
    </row>
    <row r="30" spans="5:10" x14ac:dyDescent="0.25">
      <c r="E30" s="218" t="s">
        <v>18</v>
      </c>
      <c r="F30" s="219"/>
      <c r="G30" s="219"/>
      <c r="H30" s="219"/>
      <c r="I30" s="219"/>
      <c r="J30" s="219"/>
    </row>
    <row r="31" spans="5:10" x14ac:dyDescent="0.25">
      <c r="E31" s="69"/>
      <c r="F31" s="69"/>
      <c r="G31" s="69"/>
      <c r="H31" s="69"/>
      <c r="I31" s="69"/>
      <c r="J31" s="69"/>
    </row>
    <row r="32" spans="5:10" x14ac:dyDescent="0.25">
      <c r="E32" s="34"/>
      <c r="F32" s="35"/>
      <c r="G32" s="36" t="s">
        <v>15</v>
      </c>
      <c r="H32" s="36"/>
      <c r="I32" s="37" t="s">
        <v>102</v>
      </c>
      <c r="J32" s="36"/>
    </row>
    <row r="33" spans="5:10" x14ac:dyDescent="0.25">
      <c r="E33" s="34"/>
      <c r="F33" s="35"/>
      <c r="G33" s="36" t="s">
        <v>54</v>
      </c>
      <c r="H33" s="36"/>
      <c r="I33" s="37" t="s">
        <v>54</v>
      </c>
      <c r="J33" s="36"/>
    </row>
    <row r="34" spans="5:10" ht="29.25" x14ac:dyDescent="0.25">
      <c r="E34" s="70" t="s">
        <v>7</v>
      </c>
      <c r="F34" s="71">
        <v>77500</v>
      </c>
      <c r="G34" s="72">
        <f>F34/7.5345</f>
        <v>10286.017652133518</v>
      </c>
      <c r="H34" s="72"/>
      <c r="I34" s="49">
        <v>37756</v>
      </c>
      <c r="J34" s="73"/>
    </row>
    <row r="35" spans="5:10" ht="44.25" customHeight="1" x14ac:dyDescent="0.25">
      <c r="E35" s="70" t="s">
        <v>8</v>
      </c>
      <c r="F35" s="74">
        <v>77500</v>
      </c>
      <c r="G35" s="72">
        <f>F35/7.5345</f>
        <v>10286.017652133518</v>
      </c>
      <c r="H35" s="72"/>
      <c r="I35" s="49">
        <v>37756</v>
      </c>
      <c r="J35" s="73"/>
    </row>
    <row r="36" spans="5:10" x14ac:dyDescent="0.25">
      <c r="E36" s="64" t="s">
        <v>12</v>
      </c>
      <c r="F36" s="64"/>
      <c r="G36" s="65">
        <v>0</v>
      </c>
      <c r="H36" s="65"/>
      <c r="I36" s="66">
        <v>0</v>
      </c>
      <c r="J36" s="65"/>
    </row>
    <row r="37" spans="5:10" ht="14.25" customHeight="1" x14ac:dyDescent="0.25">
      <c r="E37" s="75" t="s">
        <v>107</v>
      </c>
      <c r="F37" s="75"/>
      <c r="G37" s="75"/>
      <c r="H37" s="75"/>
      <c r="I37" s="75"/>
      <c r="J37" s="75"/>
    </row>
    <row r="38" spans="5:10" x14ac:dyDescent="0.25">
      <c r="E38" s="75" t="s">
        <v>109</v>
      </c>
      <c r="F38" s="75"/>
      <c r="G38" s="75"/>
      <c r="H38" s="75"/>
      <c r="I38" s="75"/>
      <c r="J38" s="75"/>
    </row>
    <row r="39" spans="5:10" x14ac:dyDescent="0.25">
      <c r="E39" s="75" t="s">
        <v>108</v>
      </c>
      <c r="F39" s="75"/>
      <c r="G39" s="75"/>
      <c r="H39" s="75"/>
      <c r="I39" s="75"/>
      <c r="J39" s="75"/>
    </row>
    <row r="40" spans="5:10" x14ac:dyDescent="0.25">
      <c r="E40" s="75"/>
      <c r="F40" s="75"/>
      <c r="G40" s="75"/>
      <c r="H40" s="75"/>
      <c r="I40" s="75"/>
      <c r="J40" s="75"/>
    </row>
    <row r="41" spans="5:10" x14ac:dyDescent="0.25">
      <c r="E41" s="75" t="s">
        <v>106</v>
      </c>
      <c r="F41" s="75"/>
      <c r="G41" s="75"/>
      <c r="H41" s="75"/>
      <c r="I41" s="75"/>
      <c r="J41" s="75"/>
    </row>
    <row r="42" spans="5:10" x14ac:dyDescent="0.25">
      <c r="E42" s="75" t="s">
        <v>93</v>
      </c>
      <c r="F42" s="75"/>
      <c r="G42" s="75"/>
      <c r="H42" s="75"/>
      <c r="I42" s="75"/>
      <c r="J42" s="75"/>
    </row>
  </sheetData>
  <mergeCells count="5">
    <mergeCell ref="E23:J23"/>
    <mergeCell ref="E30:J30"/>
    <mergeCell ref="A1:N5"/>
    <mergeCell ref="E7:I7"/>
    <mergeCell ref="E10:J10"/>
  </mergeCells>
  <pageMargins left="3.937007874015748E-2" right="3.937007874015748E-2" top="0.19685039370078741" bottom="0.15748031496062992" header="0.31496062992125984" footer="0.31496062992125984"/>
  <pageSetup paperSize="9" scale="80" orientation="landscape" r:id="rId1"/>
  <headerFooter>
    <oddHeader>&amp;LDječji vrtić Trogir - Financijski plan za 2023. godinu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C436F-12FB-45C7-939D-9C48A6218D03}">
  <dimension ref="D1:U73"/>
  <sheetViews>
    <sheetView workbookViewId="0">
      <selection activeCell="D7" sqref="D7:M7"/>
    </sheetView>
  </sheetViews>
  <sheetFormatPr defaultRowHeight="15" x14ac:dyDescent="0.25"/>
  <cols>
    <col min="3" max="3" width="4.42578125" customWidth="1"/>
    <col min="4" max="4" width="10.85546875" customWidth="1"/>
    <col min="5" max="5" width="8.7109375" customWidth="1"/>
    <col min="6" max="6" width="6.42578125" customWidth="1"/>
    <col min="8" max="8" width="32.42578125" customWidth="1"/>
    <col min="9" max="9" width="17" hidden="1" customWidth="1"/>
    <col min="10" max="10" width="24.42578125" customWidth="1"/>
    <col min="11" max="11" width="2.7109375" hidden="1" customWidth="1"/>
    <col min="12" max="12" width="25.140625" customWidth="1"/>
    <col min="13" max="13" width="3.5703125" hidden="1" customWidth="1"/>
    <col min="16" max="16" width="12.42578125" bestFit="1" customWidth="1"/>
    <col min="17" max="17" width="11.7109375" bestFit="1" customWidth="1"/>
    <col min="18" max="18" width="10.140625" bestFit="1" customWidth="1"/>
    <col min="19" max="19" width="11.7109375" bestFit="1" customWidth="1"/>
    <col min="21" max="21" width="11.7109375" bestFit="1" customWidth="1"/>
  </cols>
  <sheetData>
    <row r="1" spans="4:18" s="288" customFormat="1" x14ac:dyDescent="0.25">
      <c r="H1" s="287" t="s">
        <v>124</v>
      </c>
    </row>
    <row r="2" spans="4:18" s="292" customFormat="1" ht="15" customHeight="1" x14ac:dyDescent="0.25">
      <c r="D2" s="296" t="s">
        <v>127</v>
      </c>
      <c r="E2" s="296"/>
      <c r="F2" s="296"/>
      <c r="G2" s="296"/>
      <c r="H2" s="296"/>
      <c r="I2" s="296"/>
      <c r="J2" s="296"/>
      <c r="K2" s="296"/>
      <c r="L2" s="296"/>
      <c r="M2" s="295"/>
      <c r="N2" s="295"/>
      <c r="O2" s="295"/>
      <c r="P2" s="295"/>
      <c r="Q2" s="295"/>
      <c r="R2" s="295"/>
    </row>
    <row r="3" spans="4:18" s="294" customFormat="1" x14ac:dyDescent="0.25">
      <c r="D3" s="297" t="s">
        <v>128</v>
      </c>
      <c r="E3" s="297"/>
      <c r="F3" s="297"/>
      <c r="G3" s="297"/>
      <c r="H3" s="297"/>
      <c r="I3" s="297"/>
      <c r="J3" s="297"/>
      <c r="K3" s="297"/>
      <c r="L3" s="297"/>
      <c r="M3" s="290"/>
      <c r="N3" s="290"/>
      <c r="O3" s="290"/>
      <c r="P3" s="290"/>
      <c r="Q3" s="290"/>
      <c r="R3" s="290"/>
    </row>
    <row r="4" spans="4:18" ht="15" customHeight="1" x14ac:dyDescent="0.25">
      <c r="D4" s="221" t="s">
        <v>115</v>
      </c>
      <c r="E4" s="221"/>
      <c r="F4" s="221"/>
      <c r="G4" s="221"/>
      <c r="H4" s="221"/>
      <c r="I4" s="221"/>
      <c r="J4" s="221"/>
      <c r="K4" s="221"/>
      <c r="L4" s="221"/>
      <c r="M4" s="221"/>
    </row>
    <row r="5" spans="4:18" x14ac:dyDescent="0.25">
      <c r="D5" s="221"/>
      <c r="E5" s="221"/>
      <c r="F5" s="221"/>
      <c r="G5" s="221"/>
      <c r="H5" s="221"/>
      <c r="I5" s="221"/>
      <c r="J5" s="221"/>
      <c r="K5" s="221"/>
      <c r="L5" s="221"/>
      <c r="M5" s="221"/>
    </row>
    <row r="6" spans="4:18" x14ac:dyDescent="0.25">
      <c r="D6" s="221"/>
      <c r="E6" s="221"/>
      <c r="F6" s="221"/>
      <c r="G6" s="221"/>
      <c r="H6" s="221"/>
      <c r="I6" s="221"/>
      <c r="J6" s="221"/>
      <c r="K6" s="221"/>
      <c r="L6" s="221"/>
      <c r="M6" s="221"/>
    </row>
    <row r="7" spans="4:18" x14ac:dyDescent="0.25">
      <c r="D7" s="222" t="s">
        <v>13</v>
      </c>
      <c r="E7" s="222"/>
      <c r="F7" s="222"/>
      <c r="G7" s="222"/>
      <c r="H7" s="222"/>
      <c r="I7" s="222"/>
      <c r="J7" s="222"/>
      <c r="K7" s="222"/>
      <c r="L7" s="222"/>
      <c r="M7" s="222"/>
    </row>
    <row r="8" spans="4:18" x14ac:dyDescent="0.25">
      <c r="D8" s="77"/>
      <c r="E8" s="77"/>
      <c r="F8" s="77"/>
      <c r="G8" s="77"/>
      <c r="H8" s="77"/>
      <c r="I8" s="77"/>
      <c r="J8" s="77"/>
      <c r="K8" s="77"/>
      <c r="L8" s="77"/>
      <c r="M8" s="77"/>
    </row>
    <row r="9" spans="4:18" x14ac:dyDescent="0.25">
      <c r="D9" s="222" t="s">
        <v>19</v>
      </c>
      <c r="E9" s="222"/>
      <c r="F9" s="222"/>
      <c r="G9" s="222"/>
      <c r="H9" s="222"/>
      <c r="I9" s="222"/>
      <c r="J9" s="222"/>
      <c r="K9" s="222"/>
      <c r="L9" s="222"/>
      <c r="M9" s="222"/>
    </row>
    <row r="10" spans="4:18" x14ac:dyDescent="0.25">
      <c r="D10" s="77"/>
      <c r="E10" s="77"/>
      <c r="F10" s="77"/>
      <c r="G10" s="77"/>
      <c r="H10" s="77"/>
      <c r="I10" s="77"/>
      <c r="J10" s="77"/>
      <c r="K10" s="77"/>
      <c r="L10" s="77"/>
      <c r="M10" s="77"/>
    </row>
    <row r="11" spans="4:18" x14ac:dyDescent="0.25">
      <c r="D11" s="223" t="s">
        <v>1</v>
      </c>
      <c r="E11" s="223"/>
      <c r="F11" s="223"/>
      <c r="G11" s="223"/>
      <c r="H11" s="223"/>
      <c r="I11" s="223"/>
      <c r="J11" s="223"/>
      <c r="K11" s="223"/>
      <c r="L11" s="223"/>
      <c r="M11" s="223"/>
    </row>
    <row r="12" spans="4:18" s="288" customFormat="1" x14ac:dyDescent="0.25">
      <c r="D12" s="289"/>
      <c r="E12" s="289"/>
      <c r="F12" s="289"/>
      <c r="G12" s="289"/>
      <c r="H12" s="289"/>
      <c r="I12" s="289"/>
      <c r="J12" s="289"/>
      <c r="K12" s="289"/>
      <c r="L12" s="289"/>
      <c r="M12" s="289"/>
    </row>
    <row r="13" spans="4:18" ht="30" x14ac:dyDescent="0.25">
      <c r="D13" s="78" t="s">
        <v>20</v>
      </c>
      <c r="E13" s="78" t="s">
        <v>21</v>
      </c>
      <c r="F13" s="79" t="s">
        <v>22</v>
      </c>
      <c r="G13" s="224" t="s">
        <v>23</v>
      </c>
      <c r="H13" s="225"/>
      <c r="I13" s="82"/>
      <c r="J13" s="79" t="s">
        <v>15</v>
      </c>
      <c r="K13" s="83"/>
      <c r="L13" s="130" t="s">
        <v>103</v>
      </c>
      <c r="M13" s="83"/>
    </row>
    <row r="14" spans="4:18" x14ac:dyDescent="0.25">
      <c r="D14" s="238"/>
      <c r="E14" s="239"/>
      <c r="F14" s="239"/>
      <c r="G14" s="239"/>
      <c r="H14" s="240"/>
      <c r="I14" s="83" t="s">
        <v>53</v>
      </c>
      <c r="J14" s="83" t="s">
        <v>54</v>
      </c>
      <c r="K14" s="83"/>
      <c r="L14" s="84" t="s">
        <v>54</v>
      </c>
      <c r="M14" s="83"/>
    </row>
    <row r="15" spans="4:18" x14ac:dyDescent="0.25">
      <c r="D15" s="85">
        <v>6</v>
      </c>
      <c r="E15" s="86"/>
      <c r="F15" s="86"/>
      <c r="G15" s="226" t="s">
        <v>24</v>
      </c>
      <c r="H15" s="227"/>
      <c r="I15" s="87">
        <f t="shared" ref="I15:M15" si="0">I16+I21+I23+I26+I28</f>
        <v>12780400</v>
      </c>
      <c r="J15" s="88">
        <f t="shared" si="0"/>
        <v>1706540.2412237043</v>
      </c>
      <c r="K15" s="89">
        <f t="shared" si="0"/>
        <v>11400728.369500298</v>
      </c>
      <c r="L15" s="88">
        <f>L16+L21+L23+L26+L28</f>
        <v>1807038</v>
      </c>
      <c r="M15" s="89">
        <f t="shared" si="0"/>
        <v>11430200</v>
      </c>
    </row>
    <row r="16" spans="4:18" ht="33.75" customHeight="1" x14ac:dyDescent="0.25">
      <c r="D16" s="90"/>
      <c r="E16" s="91">
        <v>63</v>
      </c>
      <c r="F16" s="90"/>
      <c r="G16" s="228" t="s">
        <v>25</v>
      </c>
      <c r="H16" s="229"/>
      <c r="I16" s="92">
        <f>I17+I18+I20</f>
        <v>1365000</v>
      </c>
      <c r="J16" s="93">
        <f>J17+J18+J20</f>
        <v>181166</v>
      </c>
      <c r="K16" s="93">
        <f>K17+K18+K20</f>
        <v>65528.369500298628</v>
      </c>
      <c r="L16" s="93">
        <f>L17+L18+L19+L20</f>
        <v>187367</v>
      </c>
      <c r="M16" s="93">
        <f>M17+M18+M20</f>
        <v>95000</v>
      </c>
    </row>
    <row r="17" spans="4:19" ht="27.75" customHeight="1" x14ac:dyDescent="0.25">
      <c r="D17" s="94"/>
      <c r="E17" s="94"/>
      <c r="F17" s="95">
        <v>44</v>
      </c>
      <c r="G17" s="230" t="s">
        <v>26</v>
      </c>
      <c r="H17" s="231"/>
      <c r="I17" s="96">
        <v>30000</v>
      </c>
      <c r="J17" s="97">
        <v>3981</v>
      </c>
      <c r="K17" s="97">
        <f t="shared" ref="K17" si="1">J17/7.5345</f>
        <v>528.36950029862624</v>
      </c>
      <c r="L17" s="98">
        <v>3981</v>
      </c>
      <c r="M17" s="97">
        <v>30000</v>
      </c>
    </row>
    <row r="18" spans="4:19" ht="23.25" customHeight="1" x14ac:dyDescent="0.25">
      <c r="D18" s="94"/>
      <c r="E18" s="94"/>
      <c r="F18" s="95">
        <v>54</v>
      </c>
      <c r="G18" s="230" t="s">
        <v>28</v>
      </c>
      <c r="H18" s="231"/>
      <c r="I18" s="96">
        <v>1270000</v>
      </c>
      <c r="J18" s="97">
        <v>168559</v>
      </c>
      <c r="K18" s="97">
        <v>0</v>
      </c>
      <c r="L18" s="98">
        <v>143754</v>
      </c>
      <c r="M18" s="97">
        <v>0</v>
      </c>
    </row>
    <row r="19" spans="4:19" ht="23.25" customHeight="1" x14ac:dyDescent="0.25">
      <c r="D19" s="94"/>
      <c r="E19" s="94"/>
      <c r="F19" s="101">
        <v>92</v>
      </c>
      <c r="G19" s="232" t="s">
        <v>113</v>
      </c>
      <c r="H19" s="233"/>
      <c r="I19" s="217"/>
      <c r="J19" s="116">
        <v>0</v>
      </c>
      <c r="K19" s="116"/>
      <c r="L19" s="116">
        <v>24805</v>
      </c>
      <c r="M19" s="97"/>
    </row>
    <row r="20" spans="4:19" ht="29.25" customHeight="1" x14ac:dyDescent="0.25">
      <c r="D20" s="94"/>
      <c r="E20" s="94"/>
      <c r="F20" s="95">
        <v>55</v>
      </c>
      <c r="G20" s="230" t="s">
        <v>27</v>
      </c>
      <c r="H20" s="231"/>
      <c r="I20" s="96">
        <v>65000</v>
      </c>
      <c r="J20" s="97">
        <v>8626</v>
      </c>
      <c r="K20" s="97">
        <v>65000</v>
      </c>
      <c r="L20" s="98">
        <v>14827</v>
      </c>
      <c r="M20" s="97">
        <v>65000</v>
      </c>
    </row>
    <row r="21" spans="4:19" x14ac:dyDescent="0.25">
      <c r="D21" s="90"/>
      <c r="E21" s="99">
        <v>64</v>
      </c>
      <c r="F21" s="90"/>
      <c r="G21" s="259" t="s">
        <v>29</v>
      </c>
      <c r="H21" s="260"/>
      <c r="I21" s="92">
        <v>400</v>
      </c>
      <c r="J21" s="93">
        <v>54</v>
      </c>
      <c r="K21" s="93">
        <v>200</v>
      </c>
      <c r="L21" s="93">
        <v>54</v>
      </c>
      <c r="M21" s="93">
        <v>200</v>
      </c>
    </row>
    <row r="22" spans="4:19" x14ac:dyDescent="0.25">
      <c r="D22" s="94"/>
      <c r="E22" s="94"/>
      <c r="F22" s="95">
        <v>32</v>
      </c>
      <c r="G22" s="236" t="s">
        <v>30</v>
      </c>
      <c r="H22" s="237"/>
      <c r="I22" s="96">
        <v>400</v>
      </c>
      <c r="J22" s="97">
        <v>54</v>
      </c>
      <c r="K22" s="97">
        <v>200</v>
      </c>
      <c r="L22" s="98">
        <v>54</v>
      </c>
      <c r="M22" s="97">
        <v>200</v>
      </c>
    </row>
    <row r="23" spans="4:19" ht="45" customHeight="1" x14ac:dyDescent="0.25">
      <c r="D23" s="90"/>
      <c r="E23" s="91">
        <v>65</v>
      </c>
      <c r="F23" s="90"/>
      <c r="G23" s="234" t="s">
        <v>31</v>
      </c>
      <c r="H23" s="235"/>
      <c r="I23" s="92">
        <v>2000000</v>
      </c>
      <c r="J23" s="93">
        <f>J24+J25</f>
        <v>275735</v>
      </c>
      <c r="K23" s="93">
        <v>2000000</v>
      </c>
      <c r="L23" s="93">
        <f>L24+L25</f>
        <v>278400</v>
      </c>
      <c r="M23" s="93">
        <v>2000000</v>
      </c>
    </row>
    <row r="24" spans="4:19" x14ac:dyDescent="0.25">
      <c r="D24" s="94"/>
      <c r="E24" s="94"/>
      <c r="F24" s="95">
        <v>44</v>
      </c>
      <c r="G24" s="236" t="s">
        <v>32</v>
      </c>
      <c r="H24" s="237"/>
      <c r="I24" s="96">
        <v>2000000</v>
      </c>
      <c r="J24" s="97">
        <v>265449</v>
      </c>
      <c r="K24" s="97">
        <v>2000000</v>
      </c>
      <c r="L24" s="98">
        <v>265449</v>
      </c>
      <c r="M24" s="97">
        <v>2000000</v>
      </c>
      <c r="S24" s="3"/>
    </row>
    <row r="25" spans="4:19" x14ac:dyDescent="0.25">
      <c r="D25" s="94"/>
      <c r="E25" s="94"/>
      <c r="F25" s="101">
        <v>92</v>
      </c>
      <c r="G25" s="241" t="s">
        <v>113</v>
      </c>
      <c r="H25" s="242"/>
      <c r="I25" s="217"/>
      <c r="J25" s="116">
        <v>10286</v>
      </c>
      <c r="K25" s="116"/>
      <c r="L25" s="116">
        <v>12951</v>
      </c>
      <c r="M25" s="97"/>
      <c r="S25" s="3"/>
    </row>
    <row r="26" spans="4:19" ht="58.5" customHeight="1" x14ac:dyDescent="0.25">
      <c r="D26" s="90"/>
      <c r="E26" s="91">
        <v>66</v>
      </c>
      <c r="F26" s="90"/>
      <c r="G26" s="234" t="s">
        <v>36</v>
      </c>
      <c r="H26" s="235"/>
      <c r="I26" s="92">
        <v>10000</v>
      </c>
      <c r="J26" s="93">
        <f t="shared" ref="J26:J29" si="2">I26/7.5345</f>
        <v>1327.2280841462605</v>
      </c>
      <c r="K26" s="93">
        <v>10000</v>
      </c>
      <c r="L26" s="93">
        <v>1327</v>
      </c>
      <c r="M26" s="93">
        <v>10000</v>
      </c>
    </row>
    <row r="27" spans="4:19" x14ac:dyDescent="0.25">
      <c r="D27" s="94"/>
      <c r="E27" s="94"/>
      <c r="F27" s="100">
        <v>62</v>
      </c>
      <c r="G27" s="236" t="s">
        <v>33</v>
      </c>
      <c r="H27" s="237"/>
      <c r="I27" s="96">
        <v>10000</v>
      </c>
      <c r="J27" s="97">
        <f t="shared" si="2"/>
        <v>1327.2280841462605</v>
      </c>
      <c r="K27" s="97">
        <v>10000</v>
      </c>
      <c r="L27" s="98">
        <v>1327</v>
      </c>
      <c r="M27" s="97">
        <v>10000</v>
      </c>
    </row>
    <row r="28" spans="4:19" ht="44.25" customHeight="1" x14ac:dyDescent="0.25">
      <c r="D28" s="90"/>
      <c r="E28" s="91">
        <v>67</v>
      </c>
      <c r="F28" s="90"/>
      <c r="G28" s="228" t="s">
        <v>34</v>
      </c>
      <c r="H28" s="229"/>
      <c r="I28" s="92">
        <v>9405000</v>
      </c>
      <c r="J28" s="93">
        <f t="shared" si="2"/>
        <v>1248258.013139558</v>
      </c>
      <c r="K28" s="93">
        <v>9325000</v>
      </c>
      <c r="L28" s="93">
        <v>1339890</v>
      </c>
      <c r="M28" s="93">
        <v>9325000</v>
      </c>
    </row>
    <row r="29" spans="4:19" x14ac:dyDescent="0.25">
      <c r="D29" s="94"/>
      <c r="E29" s="94"/>
      <c r="F29" s="100">
        <v>11</v>
      </c>
      <c r="G29" s="236" t="s">
        <v>35</v>
      </c>
      <c r="H29" s="237"/>
      <c r="I29" s="96">
        <v>9405000</v>
      </c>
      <c r="J29" s="97">
        <f t="shared" si="2"/>
        <v>1248258.013139558</v>
      </c>
      <c r="K29" s="97">
        <v>9325000</v>
      </c>
      <c r="L29" s="98">
        <v>1339890</v>
      </c>
      <c r="M29" s="97">
        <v>9325000</v>
      </c>
    </row>
    <row r="30" spans="4:19" x14ac:dyDescent="0.25">
      <c r="D30" s="77"/>
      <c r="E30" s="77"/>
      <c r="F30" s="77"/>
      <c r="G30" s="77"/>
      <c r="H30" s="77"/>
      <c r="I30" s="77"/>
      <c r="J30" s="77"/>
      <c r="K30" s="77"/>
      <c r="L30" s="77"/>
      <c r="M30" s="77"/>
    </row>
    <row r="31" spans="4:19" x14ac:dyDescent="0.25">
      <c r="D31" s="77"/>
      <c r="E31" s="77"/>
      <c r="F31" s="77"/>
      <c r="G31" s="77"/>
      <c r="H31" s="77"/>
      <c r="I31" s="77"/>
      <c r="J31" s="77"/>
      <c r="K31" s="77"/>
      <c r="L31" s="77"/>
      <c r="M31" s="77"/>
    </row>
    <row r="32" spans="4:19" x14ac:dyDescent="0.25">
      <c r="D32" s="77"/>
      <c r="E32" s="77"/>
      <c r="F32" s="77"/>
      <c r="G32" s="77"/>
      <c r="H32" s="77"/>
      <c r="I32" s="77"/>
      <c r="J32" s="77"/>
      <c r="K32" s="77"/>
      <c r="L32" s="77"/>
      <c r="M32" s="77"/>
    </row>
    <row r="33" spans="4:21" x14ac:dyDescent="0.25">
      <c r="D33" s="77"/>
      <c r="E33" s="77"/>
      <c r="F33" s="77"/>
      <c r="G33" s="77"/>
      <c r="H33" s="77"/>
      <c r="I33" s="77"/>
      <c r="J33" s="77"/>
      <c r="K33" s="77"/>
      <c r="L33" s="77"/>
      <c r="M33" s="77"/>
    </row>
    <row r="34" spans="4:21" x14ac:dyDescent="0.25"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5" spans="4:21" x14ac:dyDescent="0.25">
      <c r="D35" s="77"/>
      <c r="E35" s="77"/>
      <c r="F35" s="77"/>
      <c r="G35" s="77"/>
      <c r="H35" s="77"/>
      <c r="I35" s="77"/>
      <c r="J35" s="77"/>
      <c r="K35" s="77"/>
      <c r="L35" s="77"/>
      <c r="M35" s="77"/>
    </row>
    <row r="36" spans="4:21" x14ac:dyDescent="0.25">
      <c r="D36" s="77"/>
      <c r="E36" s="77"/>
      <c r="F36" s="77"/>
      <c r="G36" s="77"/>
      <c r="H36" s="77"/>
      <c r="I36" s="77"/>
      <c r="J36" s="77"/>
      <c r="K36" s="77"/>
      <c r="L36" s="77"/>
      <c r="M36" s="77"/>
    </row>
    <row r="37" spans="4:21" x14ac:dyDescent="0.25">
      <c r="D37" s="77"/>
      <c r="E37" s="77"/>
      <c r="F37" s="77"/>
      <c r="G37" s="77"/>
      <c r="H37" s="77"/>
      <c r="I37" s="77"/>
      <c r="J37" s="77"/>
      <c r="K37" s="77"/>
      <c r="L37" s="77"/>
      <c r="M37" s="77"/>
    </row>
    <row r="38" spans="4:21" x14ac:dyDescent="0.25">
      <c r="D38" s="223" t="s">
        <v>4</v>
      </c>
      <c r="E38" s="223"/>
      <c r="F38" s="223"/>
      <c r="G38" s="223"/>
      <c r="H38" s="223"/>
      <c r="I38" s="223"/>
      <c r="J38" s="223"/>
      <c r="K38" s="223"/>
      <c r="L38" s="223"/>
      <c r="M38" s="223"/>
    </row>
    <row r="39" spans="4:21" x14ac:dyDescent="0.25"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4:21" ht="30" x14ac:dyDescent="0.25">
      <c r="D40" s="78" t="s">
        <v>20</v>
      </c>
      <c r="E40" s="78" t="s">
        <v>21</v>
      </c>
      <c r="F40" s="79" t="s">
        <v>22</v>
      </c>
      <c r="G40" s="224" t="s">
        <v>23</v>
      </c>
      <c r="H40" s="225"/>
      <c r="I40" s="82"/>
      <c r="J40" s="79" t="s">
        <v>15</v>
      </c>
      <c r="K40" s="102"/>
      <c r="L40" s="130" t="s">
        <v>99</v>
      </c>
      <c r="M40" s="102"/>
    </row>
    <row r="41" spans="4:21" x14ac:dyDescent="0.25">
      <c r="D41" s="238"/>
      <c r="E41" s="239"/>
      <c r="F41" s="239"/>
      <c r="G41" s="239"/>
      <c r="H41" s="240"/>
      <c r="I41" s="83"/>
      <c r="J41" s="83" t="s">
        <v>54</v>
      </c>
      <c r="K41" s="83"/>
      <c r="L41" s="84" t="s">
        <v>54</v>
      </c>
      <c r="M41" s="83"/>
    </row>
    <row r="42" spans="4:21" x14ac:dyDescent="0.25">
      <c r="D42" s="83">
        <v>3</v>
      </c>
      <c r="E42" s="102"/>
      <c r="F42" s="102"/>
      <c r="G42" s="236" t="s">
        <v>37</v>
      </c>
      <c r="H42" s="237"/>
      <c r="I42" s="110">
        <f>I43+I48+I54</f>
        <v>12653900</v>
      </c>
      <c r="J42" s="111">
        <v>1679464</v>
      </c>
      <c r="K42" s="103">
        <f>K43+K48+K54</f>
        <v>11376200</v>
      </c>
      <c r="L42" s="112">
        <f>L43+L48+L54</f>
        <v>1776095</v>
      </c>
      <c r="M42" s="103">
        <f>M43+M48+M54</f>
        <v>11376200</v>
      </c>
    </row>
    <row r="43" spans="4:21" ht="26.25" customHeight="1" x14ac:dyDescent="0.25">
      <c r="D43" s="90"/>
      <c r="E43" s="91">
        <v>31</v>
      </c>
      <c r="F43" s="90"/>
      <c r="G43" s="246" t="s">
        <v>39</v>
      </c>
      <c r="H43" s="247"/>
      <c r="I43" s="113">
        <f>I44+I45+I46</f>
        <v>10433000</v>
      </c>
      <c r="J43" s="104">
        <v>1384698</v>
      </c>
      <c r="K43" s="104">
        <f>K44+K45</f>
        <v>9485000</v>
      </c>
      <c r="L43" s="104">
        <f>L44+L45+L46+L47</f>
        <v>1457498</v>
      </c>
      <c r="M43" s="104">
        <f>M44+M45</f>
        <v>9485000</v>
      </c>
    </row>
    <row r="44" spans="4:21" ht="24.75" customHeight="1" x14ac:dyDescent="0.25">
      <c r="D44" s="94"/>
      <c r="E44" s="94"/>
      <c r="F44" s="95">
        <v>11</v>
      </c>
      <c r="G44" s="230" t="s">
        <v>38</v>
      </c>
      <c r="H44" s="231"/>
      <c r="I44" s="96">
        <v>9340000</v>
      </c>
      <c r="J44" s="97">
        <f t="shared" ref="J44:J62" si="3">I44/7.5345</f>
        <v>1239631.0305926073</v>
      </c>
      <c r="K44" s="97">
        <v>9300000</v>
      </c>
      <c r="L44" s="98">
        <v>1312431</v>
      </c>
      <c r="M44" s="97">
        <v>9300000</v>
      </c>
    </row>
    <row r="45" spans="4:21" x14ac:dyDescent="0.25">
      <c r="D45" s="94"/>
      <c r="E45" s="94"/>
      <c r="F45" s="95">
        <v>44</v>
      </c>
      <c r="G45" s="230" t="s">
        <v>41</v>
      </c>
      <c r="H45" s="231"/>
      <c r="I45" s="114">
        <v>185000</v>
      </c>
      <c r="J45" s="97">
        <f t="shared" si="3"/>
        <v>24553.719556705819</v>
      </c>
      <c r="K45" s="97">
        <v>185000</v>
      </c>
      <c r="L45" s="98">
        <v>24554</v>
      </c>
      <c r="M45" s="97">
        <v>185000</v>
      </c>
      <c r="U45" s="5"/>
    </row>
    <row r="46" spans="4:21" x14ac:dyDescent="0.25">
      <c r="D46" s="94"/>
      <c r="E46" s="94"/>
      <c r="F46" s="95">
        <v>54</v>
      </c>
      <c r="G46" s="257" t="s">
        <v>40</v>
      </c>
      <c r="H46" s="258"/>
      <c r="I46" s="114">
        <v>908000</v>
      </c>
      <c r="J46" s="97">
        <v>120513</v>
      </c>
      <c r="K46" s="97">
        <v>0</v>
      </c>
      <c r="L46" s="98">
        <v>95708</v>
      </c>
      <c r="M46" s="97">
        <v>0</v>
      </c>
      <c r="Q46" s="5"/>
    </row>
    <row r="47" spans="4:21" ht="16.5" customHeight="1" x14ac:dyDescent="0.25">
      <c r="D47" s="94"/>
      <c r="E47" s="94"/>
      <c r="F47" s="101">
        <v>922</v>
      </c>
      <c r="G47" s="249" t="s">
        <v>105</v>
      </c>
      <c r="H47" s="250"/>
      <c r="I47" s="115"/>
      <c r="J47" s="116"/>
      <c r="K47" s="116"/>
      <c r="L47" s="116">
        <v>24805</v>
      </c>
      <c r="M47" s="97"/>
      <c r="Q47" s="5"/>
    </row>
    <row r="48" spans="4:21" x14ac:dyDescent="0.25">
      <c r="D48" s="90"/>
      <c r="E48" s="99">
        <v>32</v>
      </c>
      <c r="F48" s="91"/>
      <c r="G48" s="255" t="s">
        <v>42</v>
      </c>
      <c r="H48" s="256"/>
      <c r="I48" s="117">
        <f>I49+I50+I52+I53</f>
        <v>2204500</v>
      </c>
      <c r="J48" s="104">
        <v>292588</v>
      </c>
      <c r="K48" s="104">
        <f>K49+K50+K52+K53</f>
        <v>1875000</v>
      </c>
      <c r="L48" s="104">
        <f>L49+L50+L51+L52+L53</f>
        <v>316319</v>
      </c>
      <c r="M48" s="104">
        <f>M49+M50+M52+M53</f>
        <v>1875000</v>
      </c>
      <c r="R48" s="5"/>
    </row>
    <row r="49" spans="4:19" x14ac:dyDescent="0.25">
      <c r="D49" s="94"/>
      <c r="E49" s="118"/>
      <c r="F49" s="119">
        <v>11</v>
      </c>
      <c r="G49" s="253" t="s">
        <v>38</v>
      </c>
      <c r="H49" s="254"/>
      <c r="I49" s="120">
        <v>65000</v>
      </c>
      <c r="J49" s="97">
        <f t="shared" si="3"/>
        <v>8626.9825469506923</v>
      </c>
      <c r="K49" s="105">
        <v>25000</v>
      </c>
      <c r="L49" s="98">
        <v>23959</v>
      </c>
      <c r="M49" s="105">
        <v>25000</v>
      </c>
      <c r="S49" s="9"/>
    </row>
    <row r="50" spans="4:19" ht="15.75" x14ac:dyDescent="0.25">
      <c r="D50" s="121"/>
      <c r="E50" s="122"/>
      <c r="F50" s="123">
        <v>44</v>
      </c>
      <c r="G50" s="244" t="s">
        <v>41</v>
      </c>
      <c r="H50" s="245"/>
      <c r="I50" s="120">
        <v>1842500</v>
      </c>
      <c r="J50" s="97">
        <v>234257</v>
      </c>
      <c r="K50" s="105">
        <v>1785000</v>
      </c>
      <c r="L50" s="98">
        <v>233790</v>
      </c>
      <c r="M50" s="105">
        <v>1785000</v>
      </c>
      <c r="P50" s="9"/>
      <c r="R50" s="9"/>
    </row>
    <row r="51" spans="4:19" ht="26.25" customHeight="1" x14ac:dyDescent="0.25">
      <c r="D51" s="121"/>
      <c r="E51" s="122"/>
      <c r="F51" s="101">
        <v>922</v>
      </c>
      <c r="G51" s="232" t="s">
        <v>104</v>
      </c>
      <c r="H51" s="233"/>
      <c r="I51" s="115"/>
      <c r="J51" s="116">
        <v>10286</v>
      </c>
      <c r="K51" s="116"/>
      <c r="L51" s="116">
        <v>12951</v>
      </c>
      <c r="M51" s="105"/>
      <c r="P51" s="9"/>
      <c r="R51" s="9"/>
    </row>
    <row r="52" spans="4:19" x14ac:dyDescent="0.25">
      <c r="D52" s="121"/>
      <c r="E52" s="118"/>
      <c r="F52" s="119">
        <v>54</v>
      </c>
      <c r="G52" s="253" t="s">
        <v>40</v>
      </c>
      <c r="H52" s="254"/>
      <c r="I52" s="120">
        <v>232000</v>
      </c>
      <c r="J52" s="108">
        <f t="shared" si="3"/>
        <v>30791.691552193242</v>
      </c>
      <c r="K52" s="106">
        <v>0</v>
      </c>
      <c r="L52" s="124">
        <v>30792</v>
      </c>
      <c r="M52" s="106">
        <v>0</v>
      </c>
    </row>
    <row r="53" spans="4:19" ht="25.5" customHeight="1" x14ac:dyDescent="0.25">
      <c r="D53" s="121"/>
      <c r="E53" s="122"/>
      <c r="F53" s="119">
        <v>55</v>
      </c>
      <c r="G53" s="244" t="s">
        <v>27</v>
      </c>
      <c r="H53" s="245"/>
      <c r="I53" s="125">
        <v>65000</v>
      </c>
      <c r="J53" s="97">
        <v>8626</v>
      </c>
      <c r="K53" s="105">
        <v>65000</v>
      </c>
      <c r="L53" s="98">
        <v>14827</v>
      </c>
      <c r="M53" s="105">
        <v>65000</v>
      </c>
      <c r="P53" s="5"/>
    </row>
    <row r="54" spans="4:19" x14ac:dyDescent="0.25">
      <c r="D54" s="126"/>
      <c r="E54" s="99">
        <v>34</v>
      </c>
      <c r="F54" s="99"/>
      <c r="G54" s="255" t="s">
        <v>43</v>
      </c>
      <c r="H54" s="256"/>
      <c r="I54" s="117">
        <f>I55+I56</f>
        <v>16400</v>
      </c>
      <c r="J54" s="107">
        <v>2178</v>
      </c>
      <c r="K54" s="107">
        <v>16200</v>
      </c>
      <c r="L54" s="107">
        <f>L55+L56</f>
        <v>2278</v>
      </c>
      <c r="M54" s="107">
        <v>16200</v>
      </c>
    </row>
    <row r="55" spans="4:19" ht="18.75" customHeight="1" x14ac:dyDescent="0.25">
      <c r="D55" s="127"/>
      <c r="E55" s="128"/>
      <c r="F55" s="123">
        <v>32</v>
      </c>
      <c r="G55" s="251" t="s">
        <v>30</v>
      </c>
      <c r="H55" s="252"/>
      <c r="I55" s="120">
        <v>400</v>
      </c>
      <c r="J55" s="108">
        <v>54</v>
      </c>
      <c r="K55" s="106">
        <v>200</v>
      </c>
      <c r="L55" s="124">
        <v>54</v>
      </c>
      <c r="M55" s="106">
        <v>200</v>
      </c>
    </row>
    <row r="56" spans="4:19" ht="23.25" customHeight="1" x14ac:dyDescent="0.25">
      <c r="D56" s="118"/>
      <c r="E56" s="122"/>
      <c r="F56" s="123">
        <v>44</v>
      </c>
      <c r="G56" s="244" t="s">
        <v>41</v>
      </c>
      <c r="H56" s="245"/>
      <c r="I56" s="125">
        <v>16000</v>
      </c>
      <c r="J56" s="97">
        <f t="shared" si="3"/>
        <v>2123.5649346340169</v>
      </c>
      <c r="K56" s="105">
        <v>16000</v>
      </c>
      <c r="L56" s="98">
        <v>2224</v>
      </c>
      <c r="M56" s="105">
        <v>16000</v>
      </c>
    </row>
    <row r="57" spans="4:19" ht="27.75" customHeight="1" x14ac:dyDescent="0.25">
      <c r="D57" s="122">
        <v>4</v>
      </c>
      <c r="E57" s="118"/>
      <c r="F57" s="123"/>
      <c r="G57" s="244" t="s">
        <v>44</v>
      </c>
      <c r="H57" s="245"/>
      <c r="I57" s="125">
        <v>204000</v>
      </c>
      <c r="J57" s="97">
        <v>27076</v>
      </c>
      <c r="K57" s="105">
        <v>54000</v>
      </c>
      <c r="L57" s="98">
        <v>26943</v>
      </c>
      <c r="M57" s="105">
        <v>54000</v>
      </c>
      <c r="S57" s="5"/>
    </row>
    <row r="58" spans="4:19" ht="26.25" customHeight="1" x14ac:dyDescent="0.25">
      <c r="D58" s="90"/>
      <c r="E58" s="91">
        <v>42</v>
      </c>
      <c r="F58" s="90"/>
      <c r="G58" s="246" t="s">
        <v>45</v>
      </c>
      <c r="H58" s="247"/>
      <c r="I58" s="113">
        <f>I60+I61+I62</f>
        <v>204000</v>
      </c>
      <c r="J58" s="104">
        <v>27076</v>
      </c>
      <c r="K58" s="104">
        <f>K60+K61+K62</f>
        <v>54000</v>
      </c>
      <c r="L58" s="104">
        <f>L59+L60+L61+L62</f>
        <v>30943</v>
      </c>
      <c r="M58" s="104">
        <f>M60+M61+M62</f>
        <v>54000</v>
      </c>
      <c r="P58" s="9"/>
    </row>
    <row r="59" spans="4:19" ht="17.25" customHeight="1" x14ac:dyDescent="0.25">
      <c r="D59" s="123"/>
      <c r="E59" s="122"/>
      <c r="F59" s="123">
        <v>11</v>
      </c>
      <c r="G59" s="251" t="s">
        <v>38</v>
      </c>
      <c r="H59" s="252"/>
      <c r="I59" s="216"/>
      <c r="J59" s="105">
        <v>0</v>
      </c>
      <c r="K59" s="137"/>
      <c r="L59" s="98">
        <v>3500</v>
      </c>
      <c r="M59" s="104"/>
      <c r="P59" s="9"/>
    </row>
    <row r="60" spans="4:19" x14ac:dyDescent="0.25">
      <c r="D60" s="94"/>
      <c r="E60" s="94"/>
      <c r="F60" s="100">
        <v>44</v>
      </c>
      <c r="G60" s="236" t="s">
        <v>41</v>
      </c>
      <c r="H60" s="237"/>
      <c r="I60" s="114">
        <v>64000</v>
      </c>
      <c r="J60" s="108">
        <v>8495</v>
      </c>
      <c r="K60" s="108">
        <v>44000</v>
      </c>
      <c r="L60" s="124">
        <v>8862</v>
      </c>
      <c r="M60" s="108">
        <v>44000</v>
      </c>
    </row>
    <row r="61" spans="4:19" ht="17.25" customHeight="1" x14ac:dyDescent="0.25">
      <c r="D61" s="94"/>
      <c r="E61" s="94"/>
      <c r="F61" s="100">
        <v>54</v>
      </c>
      <c r="G61" s="236" t="s">
        <v>40</v>
      </c>
      <c r="H61" s="237"/>
      <c r="I61" s="114">
        <v>130000</v>
      </c>
      <c r="J61" s="108">
        <f t="shared" si="3"/>
        <v>17253.965093901385</v>
      </c>
      <c r="K61" s="108">
        <v>0</v>
      </c>
      <c r="L61" s="124">
        <v>17254</v>
      </c>
      <c r="M61" s="108">
        <v>0</v>
      </c>
    </row>
    <row r="62" spans="4:19" ht="15" customHeight="1" x14ac:dyDescent="0.25">
      <c r="D62" s="94"/>
      <c r="E62" s="94"/>
      <c r="F62" s="100">
        <v>62</v>
      </c>
      <c r="G62" s="236" t="s">
        <v>33</v>
      </c>
      <c r="H62" s="237"/>
      <c r="I62" s="114">
        <v>10000</v>
      </c>
      <c r="J62" s="108">
        <f t="shared" si="3"/>
        <v>1327.2280841462605</v>
      </c>
      <c r="K62" s="108">
        <v>10000</v>
      </c>
      <c r="L62" s="124">
        <v>1327</v>
      </c>
      <c r="M62" s="108">
        <v>10000</v>
      </c>
    </row>
    <row r="63" spans="4:19" x14ac:dyDescent="0.25">
      <c r="D63" s="248" t="s">
        <v>84</v>
      </c>
      <c r="E63" s="248"/>
      <c r="F63" s="248"/>
      <c r="G63" s="248"/>
      <c r="H63" s="248"/>
      <c r="I63" s="109">
        <f t="shared" ref="I63:M63" si="4">I58+I42</f>
        <v>12857900</v>
      </c>
      <c r="J63" s="129">
        <f t="shared" si="4"/>
        <v>1706540</v>
      </c>
      <c r="K63" s="109">
        <f t="shared" si="4"/>
        <v>11430200</v>
      </c>
      <c r="L63" s="129">
        <v>1807038</v>
      </c>
      <c r="M63" s="109">
        <f t="shared" si="4"/>
        <v>11430200</v>
      </c>
    </row>
    <row r="69" spans="4:13" x14ac:dyDescent="0.25">
      <c r="D69" s="243"/>
      <c r="E69" s="243"/>
      <c r="F69" s="243"/>
      <c r="G69" s="243"/>
      <c r="H69" s="243"/>
      <c r="I69" s="243"/>
      <c r="J69" s="243"/>
      <c r="K69" s="243"/>
      <c r="L69" s="243"/>
      <c r="M69" s="243"/>
    </row>
    <row r="71" spans="4:13" x14ac:dyDescent="0.25">
      <c r="D71" s="243"/>
      <c r="E71" s="243"/>
      <c r="F71" s="243"/>
      <c r="G71" s="243"/>
      <c r="H71" s="243"/>
      <c r="I71" s="243"/>
      <c r="J71" s="243"/>
      <c r="K71" s="243"/>
      <c r="L71" s="243"/>
      <c r="M71" s="243"/>
    </row>
    <row r="73" spans="4:13" x14ac:dyDescent="0.25">
      <c r="D73" s="243"/>
      <c r="E73" s="243"/>
      <c r="F73" s="243"/>
      <c r="G73" s="243"/>
      <c r="H73" s="243"/>
      <c r="I73" s="243"/>
      <c r="J73" s="243"/>
      <c r="K73" s="243"/>
      <c r="L73" s="243"/>
      <c r="M73" s="243"/>
    </row>
  </sheetData>
  <mergeCells count="51">
    <mergeCell ref="D2:L2"/>
    <mergeCell ref="D3:L3"/>
    <mergeCell ref="D14:H14"/>
    <mergeCell ref="G55:H55"/>
    <mergeCell ref="D69:M69"/>
    <mergeCell ref="D71:M71"/>
    <mergeCell ref="G49:H49"/>
    <mergeCell ref="G50:H50"/>
    <mergeCell ref="G52:H52"/>
    <mergeCell ref="G53:H53"/>
    <mergeCell ref="G54:H54"/>
    <mergeCell ref="G43:H43"/>
    <mergeCell ref="G44:H44"/>
    <mergeCell ref="G45:H45"/>
    <mergeCell ref="G46:H46"/>
    <mergeCell ref="G48:H48"/>
    <mergeCell ref="G21:H21"/>
    <mergeCell ref="G22:H22"/>
    <mergeCell ref="G42:H42"/>
    <mergeCell ref="D38:M38"/>
    <mergeCell ref="D73:M73"/>
    <mergeCell ref="G56:H56"/>
    <mergeCell ref="G57:H57"/>
    <mergeCell ref="G58:H58"/>
    <mergeCell ref="G60:H60"/>
    <mergeCell ref="G62:H62"/>
    <mergeCell ref="G61:H61"/>
    <mergeCell ref="D63:H63"/>
    <mergeCell ref="G51:H51"/>
    <mergeCell ref="G47:H47"/>
    <mergeCell ref="G59:H59"/>
    <mergeCell ref="G23:H23"/>
    <mergeCell ref="G24:H24"/>
    <mergeCell ref="G26:H26"/>
    <mergeCell ref="G27:H27"/>
    <mergeCell ref="D41:H41"/>
    <mergeCell ref="G29:H29"/>
    <mergeCell ref="G28:H28"/>
    <mergeCell ref="G40:H40"/>
    <mergeCell ref="G25:H25"/>
    <mergeCell ref="G15:H15"/>
    <mergeCell ref="G16:H16"/>
    <mergeCell ref="G17:H17"/>
    <mergeCell ref="G18:H18"/>
    <mergeCell ref="G20:H20"/>
    <mergeCell ref="G19:H19"/>
    <mergeCell ref="D4:M6"/>
    <mergeCell ref="D7:M7"/>
    <mergeCell ref="D9:M9"/>
    <mergeCell ref="D11:M11"/>
    <mergeCell ref="G13:H13"/>
  </mergeCells>
  <pageMargins left="3.937007874015748E-2" right="3.937007874015748E-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616E-AFF9-46F2-A8AF-D96F7D7088A4}">
  <dimension ref="A1:H25"/>
  <sheetViews>
    <sheetView workbookViewId="0">
      <selection activeCell="G13" sqref="G13"/>
    </sheetView>
  </sheetViews>
  <sheetFormatPr defaultRowHeight="15" x14ac:dyDescent="0.25"/>
  <cols>
    <col min="3" max="3" width="17.140625" customWidth="1"/>
    <col min="4" max="4" width="11.85546875" hidden="1" customWidth="1"/>
    <col min="5" max="5" width="32.28515625" customWidth="1"/>
    <col min="6" max="6" width="25.28515625" hidden="1" customWidth="1"/>
    <col min="7" max="7" width="29.42578125" customWidth="1"/>
    <col min="8" max="8" width="11.5703125" hidden="1" customWidth="1"/>
  </cols>
  <sheetData>
    <row r="1" spans="1:8" x14ac:dyDescent="0.25">
      <c r="A1" s="222" t="s">
        <v>13</v>
      </c>
      <c r="B1" s="222"/>
      <c r="C1" s="222"/>
      <c r="D1" s="222"/>
      <c r="E1" s="222"/>
      <c r="F1" s="222"/>
      <c r="G1" s="222"/>
      <c r="H1" s="222"/>
    </row>
    <row r="2" spans="1:8" x14ac:dyDescent="0.25">
      <c r="A2" s="77"/>
      <c r="B2" s="77"/>
      <c r="C2" s="77"/>
      <c r="D2" s="77"/>
      <c r="E2" s="77"/>
      <c r="F2" s="77"/>
      <c r="G2" s="77"/>
      <c r="H2" s="77"/>
    </row>
    <row r="3" spans="1:8" x14ac:dyDescent="0.25">
      <c r="A3" s="222" t="s">
        <v>19</v>
      </c>
      <c r="B3" s="222"/>
      <c r="C3" s="222"/>
      <c r="D3" s="222"/>
      <c r="E3" s="222"/>
      <c r="F3" s="222"/>
      <c r="G3" s="222"/>
      <c r="H3" s="222"/>
    </row>
    <row r="4" spans="1:8" x14ac:dyDescent="0.25">
      <c r="A4" s="77"/>
      <c r="B4" s="77"/>
      <c r="C4" s="77"/>
      <c r="D4" s="77"/>
      <c r="E4" s="77"/>
      <c r="F4" s="77"/>
      <c r="G4" s="77"/>
      <c r="H4" s="77"/>
    </row>
    <row r="5" spans="1:8" x14ac:dyDescent="0.25">
      <c r="A5" s="223" t="s">
        <v>46</v>
      </c>
      <c r="B5" s="223"/>
      <c r="C5" s="223"/>
      <c r="D5" s="223"/>
      <c r="E5" s="223"/>
      <c r="F5" s="223"/>
      <c r="G5" s="223"/>
      <c r="H5" s="223"/>
    </row>
    <row r="6" spans="1:8" x14ac:dyDescent="0.25">
      <c r="A6" s="32"/>
      <c r="B6" s="32"/>
      <c r="C6" s="32"/>
      <c r="D6" s="32"/>
      <c r="E6" s="32"/>
      <c r="F6" s="32"/>
      <c r="G6" s="32"/>
      <c r="H6" s="32"/>
    </row>
    <row r="7" spans="1:8" x14ac:dyDescent="0.25">
      <c r="A7" s="77"/>
      <c r="B7" s="77"/>
      <c r="C7" s="77"/>
      <c r="D7" s="77"/>
      <c r="E7" s="77"/>
      <c r="F7" s="77"/>
      <c r="G7" s="77"/>
      <c r="H7" s="77"/>
    </row>
    <row r="8" spans="1:8" x14ac:dyDescent="0.25">
      <c r="A8" s="267" t="s">
        <v>47</v>
      </c>
      <c r="B8" s="268"/>
      <c r="C8" s="269"/>
      <c r="D8" s="131"/>
      <c r="E8" s="139" t="s">
        <v>15</v>
      </c>
      <c r="F8" s="132"/>
      <c r="G8" s="133" t="s">
        <v>100</v>
      </c>
      <c r="H8" s="132"/>
    </row>
    <row r="9" spans="1:8" x14ac:dyDescent="0.25">
      <c r="A9" s="80"/>
      <c r="B9" s="134"/>
      <c r="C9" s="81"/>
      <c r="D9" s="79"/>
      <c r="E9" s="79" t="s">
        <v>54</v>
      </c>
      <c r="F9" s="78"/>
      <c r="G9" s="135" t="s">
        <v>54</v>
      </c>
      <c r="H9" s="78"/>
    </row>
    <row r="10" spans="1:8" ht="18.75" customHeight="1" x14ac:dyDescent="0.25">
      <c r="A10" s="270" t="s">
        <v>48</v>
      </c>
      <c r="B10" s="271"/>
      <c r="C10" s="272"/>
      <c r="D10" s="136">
        <v>12857900</v>
      </c>
      <c r="E10" s="137">
        <v>1706540</v>
      </c>
      <c r="F10" s="105">
        <v>11430200</v>
      </c>
      <c r="G10" s="112">
        <v>1807038</v>
      </c>
      <c r="H10" s="105">
        <v>11430200</v>
      </c>
    </row>
    <row r="11" spans="1:8" ht="22.5" customHeight="1" x14ac:dyDescent="0.25">
      <c r="A11" s="261" t="s">
        <v>49</v>
      </c>
      <c r="B11" s="262"/>
      <c r="C11" s="263"/>
      <c r="D11" s="136">
        <v>12857900</v>
      </c>
      <c r="E11" s="137">
        <v>1706540</v>
      </c>
      <c r="F11" s="105">
        <v>11430200</v>
      </c>
      <c r="G11" s="112">
        <v>1807038</v>
      </c>
      <c r="H11" s="105">
        <v>11430200</v>
      </c>
    </row>
    <row r="12" spans="1:8" ht="27" customHeight="1" x14ac:dyDescent="0.25">
      <c r="A12" s="264" t="s">
        <v>50</v>
      </c>
      <c r="B12" s="265"/>
      <c r="C12" s="266"/>
      <c r="D12" s="136">
        <f>D11-D14</f>
        <v>12107900</v>
      </c>
      <c r="E12" s="137">
        <v>1606998</v>
      </c>
      <c r="F12" s="105">
        <f>F11-F14</f>
        <v>10680200</v>
      </c>
      <c r="G12" s="112">
        <v>1707496</v>
      </c>
      <c r="H12" s="105">
        <f>H11-H14</f>
        <v>10680200</v>
      </c>
    </row>
    <row r="13" spans="1:8" ht="27.75" customHeight="1" x14ac:dyDescent="0.25">
      <c r="A13" s="273" t="s">
        <v>52</v>
      </c>
      <c r="B13" s="274"/>
      <c r="C13" s="275"/>
      <c r="D13" s="138">
        <v>12107900</v>
      </c>
      <c r="E13" s="105">
        <v>1606998</v>
      </c>
      <c r="F13" s="105">
        <v>10680200</v>
      </c>
      <c r="G13" s="98">
        <f>G11-G14</f>
        <v>1707496</v>
      </c>
      <c r="H13" s="105">
        <v>10680200</v>
      </c>
    </row>
    <row r="14" spans="1:8" ht="28.5" customHeight="1" x14ac:dyDescent="0.25">
      <c r="A14" s="264" t="s">
        <v>51</v>
      </c>
      <c r="B14" s="265"/>
      <c r="C14" s="266"/>
      <c r="D14" s="136">
        <v>750000</v>
      </c>
      <c r="E14" s="137">
        <f>E11-E12</f>
        <v>99542</v>
      </c>
      <c r="F14" s="137">
        <v>750000</v>
      </c>
      <c r="G14" s="112">
        <v>99542</v>
      </c>
      <c r="H14" s="137">
        <v>750000</v>
      </c>
    </row>
    <row r="15" spans="1:8" x14ac:dyDescent="0.25">
      <c r="A15" s="77"/>
      <c r="B15" s="77"/>
      <c r="C15" s="77"/>
      <c r="D15" s="77"/>
      <c r="E15" s="77"/>
      <c r="F15" s="77"/>
      <c r="G15" s="77"/>
      <c r="H15" s="77"/>
    </row>
    <row r="16" spans="1:8" x14ac:dyDescent="0.25">
      <c r="A16" s="77"/>
      <c r="B16" s="77"/>
      <c r="C16" s="77"/>
      <c r="D16" s="77"/>
      <c r="E16" s="77"/>
      <c r="F16" s="77"/>
      <c r="G16" s="77"/>
      <c r="H16" s="77"/>
    </row>
    <row r="17" spans="1:8" x14ac:dyDescent="0.25">
      <c r="A17" s="77"/>
      <c r="B17" s="77"/>
      <c r="C17" s="77"/>
      <c r="D17" s="77"/>
      <c r="E17" s="77"/>
      <c r="F17" s="77"/>
      <c r="G17" s="77"/>
      <c r="H17" s="77"/>
    </row>
    <row r="18" spans="1:8" x14ac:dyDescent="0.25">
      <c r="A18" s="77"/>
      <c r="B18" s="77"/>
      <c r="C18" s="77"/>
      <c r="D18" s="76"/>
      <c r="E18" s="77"/>
      <c r="F18" s="77"/>
      <c r="G18" s="77"/>
      <c r="H18" s="77"/>
    </row>
    <row r="19" spans="1:8" x14ac:dyDescent="0.25">
      <c r="A19" s="77"/>
      <c r="B19" s="77"/>
      <c r="C19" s="77"/>
      <c r="D19" s="77"/>
      <c r="E19" s="77"/>
      <c r="F19" s="77"/>
      <c r="G19" s="77"/>
      <c r="H19" s="77"/>
    </row>
    <row r="20" spans="1:8" x14ac:dyDescent="0.25">
      <c r="A20" s="77"/>
      <c r="B20" s="77"/>
      <c r="C20" s="77"/>
      <c r="D20" s="77"/>
      <c r="E20" s="77"/>
      <c r="F20" s="77"/>
      <c r="G20" s="77"/>
      <c r="H20" s="77"/>
    </row>
    <row r="21" spans="1:8" x14ac:dyDescent="0.25">
      <c r="A21" s="77"/>
      <c r="B21" s="77"/>
      <c r="C21" s="77"/>
      <c r="D21" s="77"/>
      <c r="E21" s="77"/>
      <c r="F21" s="77"/>
      <c r="G21" s="77"/>
      <c r="H21" s="77"/>
    </row>
    <row r="22" spans="1:8" x14ac:dyDescent="0.25">
      <c r="A22" s="77"/>
      <c r="B22" s="77"/>
      <c r="C22" s="77"/>
      <c r="D22" s="77"/>
      <c r="E22" s="77"/>
      <c r="F22" s="77"/>
      <c r="G22" s="77"/>
      <c r="H22" s="77"/>
    </row>
    <row r="23" spans="1:8" x14ac:dyDescent="0.25">
      <c r="A23" s="77"/>
      <c r="B23" s="77"/>
      <c r="C23" s="77"/>
      <c r="D23" s="77"/>
      <c r="E23" s="77"/>
      <c r="F23" s="77"/>
      <c r="G23" s="77"/>
      <c r="H23" s="77"/>
    </row>
    <row r="24" spans="1:8" x14ac:dyDescent="0.25">
      <c r="A24" s="77"/>
      <c r="B24" s="77"/>
      <c r="C24" s="77"/>
      <c r="D24" s="77"/>
      <c r="E24" s="77"/>
      <c r="F24" s="77"/>
      <c r="G24" s="77"/>
      <c r="H24" s="77"/>
    </row>
    <row r="25" spans="1:8" x14ac:dyDescent="0.25">
      <c r="A25" s="77"/>
      <c r="B25" s="77"/>
      <c r="C25" s="77"/>
      <c r="D25" s="77"/>
      <c r="E25" s="77"/>
      <c r="F25" s="77"/>
      <c r="G25" s="77"/>
      <c r="H25" s="77"/>
    </row>
  </sheetData>
  <mergeCells count="9">
    <mergeCell ref="A11:C11"/>
    <mergeCell ref="A12:C12"/>
    <mergeCell ref="A14:C14"/>
    <mergeCell ref="A1:H1"/>
    <mergeCell ref="A3:H3"/>
    <mergeCell ref="A5:H5"/>
    <mergeCell ref="A8:C8"/>
    <mergeCell ref="A10:C10"/>
    <mergeCell ref="A13:C1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37AD3-4FAD-49B0-BD3C-FF0AF129E8C5}">
  <dimension ref="B1:I14"/>
  <sheetViews>
    <sheetView workbookViewId="0">
      <selection activeCell="B1" sqref="B1:I1"/>
    </sheetView>
  </sheetViews>
  <sheetFormatPr defaultRowHeight="15" x14ac:dyDescent="0.25"/>
  <cols>
    <col min="2" max="2" width="7.7109375" customWidth="1"/>
    <col min="3" max="3" width="8" customWidth="1"/>
    <col min="4" max="4" width="7.5703125" customWidth="1"/>
    <col min="5" max="5" width="36.5703125" customWidth="1"/>
    <col min="6" max="6" width="17.85546875" customWidth="1"/>
    <col min="7" max="7" width="0" hidden="1" customWidth="1"/>
    <col min="8" max="8" width="26.140625" customWidth="1"/>
    <col min="9" max="9" width="0" hidden="1" customWidth="1"/>
  </cols>
  <sheetData>
    <row r="1" spans="2:9" x14ac:dyDescent="0.25">
      <c r="B1" s="223" t="s">
        <v>114</v>
      </c>
      <c r="C1" s="223"/>
      <c r="D1" s="223"/>
      <c r="E1" s="223"/>
      <c r="F1" s="223"/>
      <c r="G1" s="223"/>
      <c r="H1" s="223"/>
      <c r="I1" s="223"/>
    </row>
    <row r="3" spans="2:9" x14ac:dyDescent="0.25">
      <c r="B3" s="243" t="s">
        <v>92</v>
      </c>
      <c r="C3" s="243"/>
      <c r="D3" s="243"/>
      <c r="E3" s="243"/>
      <c r="F3" s="243"/>
      <c r="G3" s="243"/>
      <c r="H3" s="243"/>
      <c r="I3" s="243"/>
    </row>
    <row r="4" spans="2:9" x14ac:dyDescent="0.25">
      <c r="B4" s="3"/>
      <c r="C4" s="3"/>
      <c r="D4" s="3"/>
      <c r="E4" s="3"/>
      <c r="F4" s="3"/>
      <c r="G4" s="3"/>
      <c r="H4" s="3"/>
      <c r="I4" s="3"/>
    </row>
    <row r="5" spans="2:9" x14ac:dyDescent="0.25">
      <c r="B5" s="243" t="s">
        <v>85</v>
      </c>
      <c r="C5" s="243"/>
      <c r="D5" s="243"/>
      <c r="E5" s="243"/>
      <c r="F5" s="243"/>
      <c r="G5" s="243"/>
      <c r="H5" s="243"/>
      <c r="I5" s="243"/>
    </row>
    <row r="7" spans="2:9" ht="30" customHeight="1" x14ac:dyDescent="0.25">
      <c r="B7" s="11" t="s">
        <v>20</v>
      </c>
      <c r="C7" s="11" t="s">
        <v>86</v>
      </c>
      <c r="D7" s="11" t="s">
        <v>22</v>
      </c>
      <c r="E7" s="10" t="s">
        <v>56</v>
      </c>
      <c r="F7" s="33"/>
      <c r="G7" s="12"/>
      <c r="H7" s="30" t="s">
        <v>15</v>
      </c>
      <c r="I7" s="13"/>
    </row>
    <row r="8" spans="2:9" ht="30.75" customHeight="1" x14ac:dyDescent="0.25">
      <c r="B8" s="27">
        <v>8</v>
      </c>
      <c r="C8" s="27"/>
      <c r="D8" s="27"/>
      <c r="E8" s="15" t="s">
        <v>87</v>
      </c>
      <c r="F8" s="31"/>
      <c r="G8" s="17"/>
      <c r="H8" s="26">
        <v>0</v>
      </c>
      <c r="I8" s="18"/>
    </row>
    <row r="9" spans="2:9" x14ac:dyDescent="0.25">
      <c r="B9" s="27"/>
      <c r="C9" s="27">
        <v>84</v>
      </c>
      <c r="D9" s="27"/>
      <c r="E9" s="14" t="s">
        <v>88</v>
      </c>
      <c r="F9" s="31"/>
      <c r="G9" s="19"/>
      <c r="H9" s="26">
        <v>0</v>
      </c>
      <c r="I9" s="21"/>
    </row>
    <row r="10" spans="2:9" x14ac:dyDescent="0.25">
      <c r="B10" s="27"/>
      <c r="C10" s="27"/>
      <c r="D10" s="29">
        <v>81</v>
      </c>
      <c r="E10" s="14" t="s">
        <v>89</v>
      </c>
      <c r="F10" s="31"/>
      <c r="G10" s="24"/>
      <c r="H10" s="26">
        <v>0</v>
      </c>
      <c r="I10" s="25"/>
    </row>
    <row r="11" spans="2:9" ht="30" x14ac:dyDescent="0.25">
      <c r="B11" s="27">
        <v>5</v>
      </c>
      <c r="C11" s="27"/>
      <c r="D11" s="27"/>
      <c r="E11" s="16" t="s">
        <v>90</v>
      </c>
      <c r="F11" s="31"/>
      <c r="G11" s="19"/>
      <c r="H11" s="26">
        <v>0</v>
      </c>
      <c r="I11" s="21"/>
    </row>
    <row r="12" spans="2:9" ht="30" x14ac:dyDescent="0.25">
      <c r="B12" s="27"/>
      <c r="C12" s="27">
        <v>54</v>
      </c>
      <c r="D12" s="27"/>
      <c r="E12" s="16" t="s">
        <v>91</v>
      </c>
      <c r="F12" s="31"/>
      <c r="G12" s="22"/>
      <c r="H12" s="26">
        <v>0</v>
      </c>
      <c r="I12" s="21"/>
    </row>
    <row r="13" spans="2:9" x14ac:dyDescent="0.25">
      <c r="B13" s="27"/>
      <c r="C13" s="27"/>
      <c r="D13" s="29">
        <v>11</v>
      </c>
      <c r="E13" s="14" t="s">
        <v>35</v>
      </c>
      <c r="F13" s="31"/>
      <c r="G13" s="19"/>
      <c r="H13" s="26">
        <v>0</v>
      </c>
      <c r="I13" s="20"/>
    </row>
    <row r="14" spans="2:9" x14ac:dyDescent="0.25">
      <c r="B14" s="28"/>
      <c r="C14" s="28"/>
      <c r="D14" s="28">
        <v>31</v>
      </c>
      <c r="E14" s="4" t="s">
        <v>30</v>
      </c>
      <c r="F14" s="31"/>
      <c r="G14" s="23"/>
      <c r="H14" s="26">
        <v>0</v>
      </c>
      <c r="I14" s="23"/>
    </row>
  </sheetData>
  <mergeCells count="3">
    <mergeCell ref="B1:I1"/>
    <mergeCell ref="B3:I3"/>
    <mergeCell ref="B5:I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3EB5A-45EA-4D69-BFF1-4E8F90616D3F}">
  <dimension ref="A1:L67"/>
  <sheetViews>
    <sheetView tabSelected="1" view="pageLayout" zoomScaleNormal="100" workbookViewId="0">
      <selection activeCell="L11" sqref="L11"/>
    </sheetView>
  </sheetViews>
  <sheetFormatPr defaultRowHeight="15" x14ac:dyDescent="0.25"/>
  <cols>
    <col min="2" max="2" width="14.140625" customWidth="1"/>
    <col min="3" max="3" width="16.140625" customWidth="1"/>
    <col min="4" max="4" width="38.42578125" customWidth="1"/>
    <col min="5" max="5" width="14.5703125" hidden="1" customWidth="1"/>
    <col min="6" max="6" width="16.42578125" hidden="1" customWidth="1"/>
    <col min="7" max="7" width="11.28515625" hidden="1" customWidth="1"/>
    <col min="8" max="8" width="20.5703125" customWidth="1"/>
    <col min="9" max="9" width="18.5703125" customWidth="1"/>
    <col min="10" max="10" width="17.42578125" customWidth="1"/>
    <col min="11" max="11" width="12.140625" customWidth="1"/>
    <col min="12" max="12" width="16.140625" customWidth="1"/>
    <col min="13" max="13" width="17.28515625" customWidth="1"/>
  </cols>
  <sheetData>
    <row r="1" spans="1:12" s="288" customFormat="1" x14ac:dyDescent="0.25">
      <c r="A1" s="223" t="s">
        <v>125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2" ht="30.75" customHeight="1" x14ac:dyDescent="0.25">
      <c r="A2" s="291" t="s">
        <v>126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</row>
    <row r="3" spans="1:12" s="292" customFormat="1" ht="13.5" customHeight="1" thickBot="1" x14ac:dyDescent="0.3">
      <c r="A3" s="293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</row>
    <row r="4" spans="1:12" ht="21.75" customHeight="1" thickTop="1" x14ac:dyDescent="0.25">
      <c r="C4" s="140" t="s">
        <v>55</v>
      </c>
      <c r="D4" s="141" t="s">
        <v>56</v>
      </c>
      <c r="E4" s="142" t="s">
        <v>57</v>
      </c>
      <c r="F4" s="142" t="s">
        <v>16</v>
      </c>
      <c r="G4" s="142" t="s">
        <v>83</v>
      </c>
      <c r="H4" s="141" t="s">
        <v>57</v>
      </c>
      <c r="I4" s="143" t="s">
        <v>95</v>
      </c>
      <c r="J4" s="143" t="s">
        <v>96</v>
      </c>
    </row>
    <row r="5" spans="1:12" x14ac:dyDescent="0.25">
      <c r="C5" s="144"/>
      <c r="D5" s="145" t="s">
        <v>58</v>
      </c>
      <c r="E5" s="146"/>
      <c r="F5" s="146"/>
      <c r="G5" s="146"/>
      <c r="H5" s="147" t="s">
        <v>54</v>
      </c>
      <c r="I5" s="148" t="s">
        <v>54</v>
      </c>
      <c r="J5" s="148" t="s">
        <v>54</v>
      </c>
    </row>
    <row r="6" spans="1:12" x14ac:dyDescent="0.25">
      <c r="C6" s="149" t="s">
        <v>59</v>
      </c>
      <c r="D6" s="150" t="s">
        <v>60</v>
      </c>
      <c r="E6" s="151">
        <f>E7+E27+E31+E39+E44+E48</f>
        <v>12857900</v>
      </c>
      <c r="F6" s="151" t="e">
        <f>F7+F27+F31+F39+F44+F48</f>
        <v>#REF!</v>
      </c>
      <c r="G6" s="151">
        <f>G7+G27+G31+G39+G44+G48</f>
        <v>11430200</v>
      </c>
      <c r="H6" s="152">
        <v>1706540</v>
      </c>
      <c r="I6" s="153"/>
      <c r="J6" s="153">
        <f>J7+J27+J31+J35+J39+J44+J48</f>
        <v>1807038.2280841463</v>
      </c>
    </row>
    <row r="7" spans="1:12" ht="24" customHeight="1" x14ac:dyDescent="0.25">
      <c r="C7" s="154" t="s">
        <v>61</v>
      </c>
      <c r="D7" s="155" t="s">
        <v>62</v>
      </c>
      <c r="E7" s="156">
        <f>E8+E14+E17+E24</f>
        <v>11412700</v>
      </c>
      <c r="F7" s="156" t="e">
        <f>F8+F24+F17+F14</f>
        <v>#REF!</v>
      </c>
      <c r="G7" s="156">
        <v>11335200</v>
      </c>
      <c r="H7" s="157">
        <f>H8+H14+H17+H24</f>
        <v>1514728.526046851</v>
      </c>
      <c r="I7" s="157"/>
      <c r="J7" s="157">
        <f>J8+J14+J17+J24</f>
        <v>1611026</v>
      </c>
    </row>
    <row r="8" spans="1:12" x14ac:dyDescent="0.25">
      <c r="C8" s="158" t="s">
        <v>22</v>
      </c>
      <c r="D8" s="159" t="s">
        <v>63</v>
      </c>
      <c r="E8" s="160">
        <v>9325000</v>
      </c>
      <c r="F8" s="160">
        <v>9325000</v>
      </c>
      <c r="G8" s="160">
        <v>9325000</v>
      </c>
      <c r="H8" s="161">
        <f t="shared" ref="H8:H16" si="0">E8/7.5345</f>
        <v>1237640.1884663878</v>
      </c>
      <c r="I8" s="161"/>
      <c r="J8" s="161">
        <v>1329272</v>
      </c>
      <c r="K8" s="276"/>
    </row>
    <row r="9" spans="1:12" x14ac:dyDescent="0.25">
      <c r="C9" s="162">
        <v>3</v>
      </c>
      <c r="D9" s="146" t="s">
        <v>37</v>
      </c>
      <c r="E9" s="163">
        <v>9325000</v>
      </c>
      <c r="F9" s="163">
        <v>9325000</v>
      </c>
      <c r="G9" s="163">
        <v>9325000</v>
      </c>
      <c r="H9" s="164">
        <f t="shared" si="0"/>
        <v>1237640.1884663878</v>
      </c>
      <c r="I9" s="165"/>
      <c r="J9" s="165">
        <f>J10+J11</f>
        <v>1325772.0702103656</v>
      </c>
    </row>
    <row r="10" spans="1:12" x14ac:dyDescent="0.25">
      <c r="C10" s="162">
        <v>31</v>
      </c>
      <c r="D10" s="146" t="s">
        <v>64</v>
      </c>
      <c r="E10" s="163">
        <v>9300000</v>
      </c>
      <c r="F10" s="163">
        <v>9300000</v>
      </c>
      <c r="G10" s="163">
        <v>9300000</v>
      </c>
      <c r="H10" s="164">
        <f t="shared" si="0"/>
        <v>1234322.1182560222</v>
      </c>
      <c r="I10" s="166">
        <v>72800</v>
      </c>
      <c r="J10" s="165">
        <v>1307122</v>
      </c>
    </row>
    <row r="11" spans="1:12" x14ac:dyDescent="0.25">
      <c r="C11" s="162">
        <v>32</v>
      </c>
      <c r="D11" s="146" t="s">
        <v>42</v>
      </c>
      <c r="E11" s="163">
        <v>25000</v>
      </c>
      <c r="F11" s="163">
        <v>25000</v>
      </c>
      <c r="G11" s="163">
        <v>25000</v>
      </c>
      <c r="H11" s="164">
        <f t="shared" si="0"/>
        <v>3318.0702103656513</v>
      </c>
      <c r="I11" s="166">
        <v>15332</v>
      </c>
      <c r="J11" s="165">
        <f>H11+I11</f>
        <v>18650.070210365651</v>
      </c>
    </row>
    <row r="12" spans="1:12" x14ac:dyDescent="0.25">
      <c r="C12" s="180">
        <v>4</v>
      </c>
      <c r="D12" s="181" t="s">
        <v>111</v>
      </c>
      <c r="E12" s="163"/>
      <c r="F12" s="163"/>
      <c r="G12" s="163"/>
      <c r="H12" s="183">
        <v>0</v>
      </c>
      <c r="I12" s="166"/>
      <c r="J12" s="165">
        <v>3500</v>
      </c>
    </row>
    <row r="13" spans="1:12" x14ac:dyDescent="0.25">
      <c r="C13" s="180">
        <v>42</v>
      </c>
      <c r="D13" s="181" t="s">
        <v>112</v>
      </c>
      <c r="E13" s="163"/>
      <c r="F13" s="163"/>
      <c r="G13" s="163"/>
      <c r="H13" s="183">
        <v>0</v>
      </c>
      <c r="I13" s="166">
        <v>3500</v>
      </c>
      <c r="J13" s="165">
        <v>3500</v>
      </c>
    </row>
    <row r="14" spans="1:12" x14ac:dyDescent="0.25">
      <c r="C14" s="167" t="s">
        <v>65</v>
      </c>
      <c r="D14" s="168" t="s">
        <v>66</v>
      </c>
      <c r="E14" s="169">
        <v>200</v>
      </c>
      <c r="F14" s="169">
        <v>200</v>
      </c>
      <c r="G14" s="169">
        <v>200</v>
      </c>
      <c r="H14" s="161">
        <f t="shared" si="0"/>
        <v>26.54456168292521</v>
      </c>
      <c r="I14" s="161"/>
      <c r="J14" s="161">
        <v>27</v>
      </c>
    </row>
    <row r="15" spans="1:12" x14ac:dyDescent="0.25">
      <c r="C15" s="162">
        <v>3</v>
      </c>
      <c r="D15" s="170" t="s">
        <v>37</v>
      </c>
      <c r="E15" s="171">
        <v>200</v>
      </c>
      <c r="F15" s="171">
        <v>200</v>
      </c>
      <c r="G15" s="171">
        <v>200</v>
      </c>
      <c r="H15" s="164">
        <f t="shared" si="0"/>
        <v>26.54456168292521</v>
      </c>
      <c r="I15" s="165"/>
      <c r="J15" s="165">
        <v>27</v>
      </c>
    </row>
    <row r="16" spans="1:12" x14ac:dyDescent="0.25">
      <c r="C16" s="162">
        <v>34</v>
      </c>
      <c r="D16" s="146" t="s">
        <v>43</v>
      </c>
      <c r="E16" s="171">
        <v>200</v>
      </c>
      <c r="F16" s="171">
        <v>200</v>
      </c>
      <c r="G16" s="171">
        <v>200</v>
      </c>
      <c r="H16" s="164">
        <f t="shared" si="0"/>
        <v>26.54456168292521</v>
      </c>
      <c r="I16" s="165"/>
      <c r="J16" s="165">
        <v>27</v>
      </c>
    </row>
    <row r="17" spans="3:10" ht="24.75" x14ac:dyDescent="0.25">
      <c r="C17" s="172" t="s">
        <v>22</v>
      </c>
      <c r="D17" s="168" t="s">
        <v>67</v>
      </c>
      <c r="E17" s="173">
        <f>E18+E22</f>
        <v>2077500</v>
      </c>
      <c r="F17" s="173" t="e">
        <f>F18+F22</f>
        <v>#REF!</v>
      </c>
      <c r="G17" s="173" t="e">
        <f>G18+G22</f>
        <v>#REF!</v>
      </c>
      <c r="H17" s="174">
        <f>H18+H22</f>
        <v>275734.56493463402</v>
      </c>
      <c r="I17" s="174"/>
      <c r="J17" s="174">
        <f>J18+J22</f>
        <v>278400</v>
      </c>
    </row>
    <row r="18" spans="3:10" x14ac:dyDescent="0.25">
      <c r="C18" s="162">
        <v>3</v>
      </c>
      <c r="D18" s="146" t="s">
        <v>37</v>
      </c>
      <c r="E18" s="171">
        <f>E19+E20+E21</f>
        <v>2013500</v>
      </c>
      <c r="F18" s="171" t="e">
        <f>F19+F20+F21</f>
        <v>#REF!</v>
      </c>
      <c r="G18" s="171" t="e">
        <f>G19+G20+G21</f>
        <v>#REF!</v>
      </c>
      <c r="H18" s="175">
        <f>H19+H20+H21</f>
        <v>267239.56493463402</v>
      </c>
      <c r="I18" s="176"/>
      <c r="J18" s="176">
        <v>269538</v>
      </c>
    </row>
    <row r="19" spans="3:10" x14ac:dyDescent="0.25">
      <c r="C19" s="162">
        <v>31</v>
      </c>
      <c r="D19" s="146" t="s">
        <v>64</v>
      </c>
      <c r="E19" s="171">
        <v>160000</v>
      </c>
      <c r="F19" s="171">
        <v>160000</v>
      </c>
      <c r="G19" s="171">
        <v>160000</v>
      </c>
      <c r="H19" s="175">
        <v>21236</v>
      </c>
      <c r="I19" s="176"/>
      <c r="J19" s="176">
        <f t="shared" ref="J19" si="1">H19+I19</f>
        <v>21236</v>
      </c>
    </row>
    <row r="20" spans="3:10" x14ac:dyDescent="0.25">
      <c r="C20" s="162">
        <v>32</v>
      </c>
      <c r="D20" s="146" t="s">
        <v>42</v>
      </c>
      <c r="E20" s="171">
        <v>1837500</v>
      </c>
      <c r="F20" s="171" t="e">
        <f>#REF!+#REF!+#REF!+#REF!</f>
        <v>#REF!</v>
      </c>
      <c r="G20" s="171" t="e">
        <f>#REF!+#REF!+#REF!+#REF!</f>
        <v>#REF!</v>
      </c>
      <c r="H20" s="175">
        <v>243880</v>
      </c>
      <c r="I20" s="177">
        <v>2198</v>
      </c>
      <c r="J20" s="176">
        <v>246078</v>
      </c>
    </row>
    <row r="21" spans="3:10" x14ac:dyDescent="0.25">
      <c r="C21" s="162">
        <v>34</v>
      </c>
      <c r="D21" s="146" t="s">
        <v>43</v>
      </c>
      <c r="E21" s="171">
        <v>16000</v>
      </c>
      <c r="F21" s="171">
        <v>16000</v>
      </c>
      <c r="G21" s="171">
        <v>16000</v>
      </c>
      <c r="H21" s="164">
        <f t="shared" ref="H21" si="2">E21/7.5345</f>
        <v>2123.5649346340169</v>
      </c>
      <c r="I21" s="166">
        <v>100</v>
      </c>
      <c r="J21" s="176">
        <v>2224</v>
      </c>
    </row>
    <row r="22" spans="3:10" x14ac:dyDescent="0.25">
      <c r="C22" s="162">
        <v>4</v>
      </c>
      <c r="D22" s="146" t="s">
        <v>44</v>
      </c>
      <c r="E22" s="171">
        <v>64000</v>
      </c>
      <c r="F22" s="171">
        <v>44000</v>
      </c>
      <c r="G22" s="171">
        <v>44000</v>
      </c>
      <c r="H22" s="164">
        <v>8495</v>
      </c>
      <c r="I22" s="165"/>
      <c r="J22" s="176">
        <v>8862</v>
      </c>
    </row>
    <row r="23" spans="3:10" x14ac:dyDescent="0.25">
      <c r="C23" s="162">
        <v>42</v>
      </c>
      <c r="D23" s="146" t="s">
        <v>45</v>
      </c>
      <c r="E23" s="171">
        <v>64000</v>
      </c>
      <c r="F23" s="171">
        <v>44000</v>
      </c>
      <c r="G23" s="171">
        <v>44000</v>
      </c>
      <c r="H23" s="164">
        <v>8495</v>
      </c>
      <c r="I23" s="277">
        <v>367</v>
      </c>
      <c r="J23" s="176">
        <v>8862</v>
      </c>
    </row>
    <row r="24" spans="3:10" ht="28.5" customHeight="1" x14ac:dyDescent="0.25">
      <c r="C24" s="215" t="s">
        <v>65</v>
      </c>
      <c r="D24" s="168" t="s">
        <v>110</v>
      </c>
      <c r="E24" s="173">
        <v>10000</v>
      </c>
      <c r="F24" s="173">
        <v>10000</v>
      </c>
      <c r="G24" s="173">
        <v>10000</v>
      </c>
      <c r="H24" s="174">
        <f t="shared" ref="H24:H42" si="3">E24/7.5345</f>
        <v>1327.2280841462605</v>
      </c>
      <c r="I24" s="174"/>
      <c r="J24" s="174">
        <v>3327</v>
      </c>
    </row>
    <row r="25" spans="3:10" x14ac:dyDescent="0.25">
      <c r="C25" s="180">
        <v>3</v>
      </c>
      <c r="D25" s="181" t="s">
        <v>37</v>
      </c>
      <c r="E25" s="182">
        <v>10000</v>
      </c>
      <c r="F25" s="182">
        <v>10000</v>
      </c>
      <c r="G25" s="182">
        <v>10000</v>
      </c>
      <c r="H25" s="183">
        <f t="shared" si="3"/>
        <v>1327.2280841462605</v>
      </c>
      <c r="I25" s="166"/>
      <c r="J25" s="166">
        <v>3327</v>
      </c>
    </row>
    <row r="26" spans="3:10" x14ac:dyDescent="0.25">
      <c r="C26" s="180">
        <v>32</v>
      </c>
      <c r="D26" s="181" t="s">
        <v>42</v>
      </c>
      <c r="E26" s="182">
        <v>10000</v>
      </c>
      <c r="F26" s="182">
        <v>10000</v>
      </c>
      <c r="G26" s="182">
        <v>10000</v>
      </c>
      <c r="H26" s="183">
        <f t="shared" si="3"/>
        <v>1327.2280841462605</v>
      </c>
      <c r="I26" s="166">
        <v>2000</v>
      </c>
      <c r="J26" s="166">
        <v>3327</v>
      </c>
    </row>
    <row r="27" spans="3:10" ht="30.75" customHeight="1" x14ac:dyDescent="0.25">
      <c r="C27" s="154" t="s">
        <v>68</v>
      </c>
      <c r="D27" s="155" t="s">
        <v>69</v>
      </c>
      <c r="E27" s="184">
        <v>35000</v>
      </c>
      <c r="F27" s="184">
        <v>35000</v>
      </c>
      <c r="G27" s="184">
        <v>35000</v>
      </c>
      <c r="H27" s="157">
        <f t="shared" si="3"/>
        <v>4645.298294511912</v>
      </c>
      <c r="I27" s="157"/>
      <c r="J27" s="157">
        <v>6000</v>
      </c>
    </row>
    <row r="28" spans="3:10" x14ac:dyDescent="0.25">
      <c r="C28" s="167" t="s">
        <v>70</v>
      </c>
      <c r="D28" s="159" t="s">
        <v>71</v>
      </c>
      <c r="E28" s="185">
        <v>35000</v>
      </c>
      <c r="F28" s="185">
        <v>35000</v>
      </c>
      <c r="G28" s="185">
        <v>35000</v>
      </c>
      <c r="H28" s="161">
        <f t="shared" si="3"/>
        <v>4645.298294511912</v>
      </c>
      <c r="I28" s="161"/>
      <c r="J28" s="161">
        <v>6000</v>
      </c>
    </row>
    <row r="29" spans="3:10" x14ac:dyDescent="0.25">
      <c r="C29" s="162">
        <v>3</v>
      </c>
      <c r="D29" s="146" t="s">
        <v>37</v>
      </c>
      <c r="E29" s="171">
        <v>35000</v>
      </c>
      <c r="F29" s="171">
        <v>35000</v>
      </c>
      <c r="G29" s="171">
        <v>35000</v>
      </c>
      <c r="H29" s="164">
        <f t="shared" si="3"/>
        <v>4645.298294511912</v>
      </c>
      <c r="I29" s="165"/>
      <c r="J29" s="165">
        <v>6000</v>
      </c>
    </row>
    <row r="30" spans="3:10" x14ac:dyDescent="0.25">
      <c r="C30" s="162">
        <v>32</v>
      </c>
      <c r="D30" s="146" t="s">
        <v>42</v>
      </c>
      <c r="E30" s="171">
        <v>35000</v>
      </c>
      <c r="F30" s="171">
        <v>35000</v>
      </c>
      <c r="G30" s="171">
        <v>35000</v>
      </c>
      <c r="H30" s="164">
        <f t="shared" si="3"/>
        <v>4645.298294511912</v>
      </c>
      <c r="I30" s="166">
        <v>1355</v>
      </c>
      <c r="J30" s="165">
        <v>6000</v>
      </c>
    </row>
    <row r="31" spans="3:10" x14ac:dyDescent="0.25">
      <c r="C31" s="186" t="s">
        <v>72</v>
      </c>
      <c r="D31" s="155" t="s">
        <v>73</v>
      </c>
      <c r="E31" s="184">
        <v>20000</v>
      </c>
      <c r="F31" s="184">
        <v>20000</v>
      </c>
      <c r="G31" s="184">
        <v>20000</v>
      </c>
      <c r="H31" s="157">
        <f t="shared" si="3"/>
        <v>2654.4561682925209</v>
      </c>
      <c r="I31" s="157"/>
      <c r="J31" s="187">
        <v>4000</v>
      </c>
    </row>
    <row r="32" spans="3:10" x14ac:dyDescent="0.25">
      <c r="C32" s="167" t="s">
        <v>22</v>
      </c>
      <c r="D32" s="159" t="s">
        <v>71</v>
      </c>
      <c r="E32" s="185">
        <v>20000</v>
      </c>
      <c r="F32" s="185">
        <v>20000</v>
      </c>
      <c r="G32" s="185">
        <v>20000</v>
      </c>
      <c r="H32" s="161">
        <f t="shared" si="3"/>
        <v>2654.4561682925209</v>
      </c>
      <c r="I32" s="161"/>
      <c r="J32" s="161">
        <v>4000</v>
      </c>
    </row>
    <row r="33" spans="3:12" x14ac:dyDescent="0.25">
      <c r="C33" s="162">
        <v>3</v>
      </c>
      <c r="D33" s="146" t="s">
        <v>37</v>
      </c>
      <c r="E33" s="171">
        <v>20000</v>
      </c>
      <c r="F33" s="171">
        <v>20000</v>
      </c>
      <c r="G33" s="171">
        <v>20000</v>
      </c>
      <c r="H33" s="164">
        <f t="shared" si="3"/>
        <v>2654.4561682925209</v>
      </c>
      <c r="I33" s="165"/>
      <c r="J33" s="165">
        <v>4000</v>
      </c>
    </row>
    <row r="34" spans="3:12" x14ac:dyDescent="0.25">
      <c r="C34" s="162">
        <v>32</v>
      </c>
      <c r="D34" s="146" t="s">
        <v>42</v>
      </c>
      <c r="E34" s="171">
        <v>20000</v>
      </c>
      <c r="F34" s="171">
        <v>20000</v>
      </c>
      <c r="G34" s="171">
        <v>20000</v>
      </c>
      <c r="H34" s="164">
        <f t="shared" si="3"/>
        <v>2654.4561682925209</v>
      </c>
      <c r="I34" s="166">
        <v>1346</v>
      </c>
      <c r="J34" s="165">
        <v>4000</v>
      </c>
    </row>
    <row r="35" spans="3:12" ht="24.75" x14ac:dyDescent="0.25">
      <c r="C35" s="188" t="s">
        <v>97</v>
      </c>
      <c r="D35" s="189" t="s">
        <v>98</v>
      </c>
      <c r="E35" s="190"/>
      <c r="F35" s="190"/>
      <c r="G35" s="190"/>
      <c r="H35" s="191">
        <v>0</v>
      </c>
      <c r="I35" s="191"/>
      <c r="J35" s="191">
        <v>1500</v>
      </c>
    </row>
    <row r="36" spans="3:12" x14ac:dyDescent="0.25">
      <c r="C36" s="192" t="s">
        <v>22</v>
      </c>
      <c r="D36" s="193" t="s">
        <v>71</v>
      </c>
      <c r="E36" s="194"/>
      <c r="F36" s="194"/>
      <c r="G36" s="194"/>
      <c r="H36" s="195">
        <v>0</v>
      </c>
      <c r="I36" s="195"/>
      <c r="J36" s="196">
        <v>1500</v>
      </c>
    </row>
    <row r="37" spans="3:12" x14ac:dyDescent="0.25">
      <c r="C37" s="197">
        <v>3</v>
      </c>
      <c r="D37" s="198" t="s">
        <v>37</v>
      </c>
      <c r="E37" s="199"/>
      <c r="F37" s="199"/>
      <c r="G37" s="199"/>
      <c r="H37" s="200">
        <v>0</v>
      </c>
      <c r="I37" s="201"/>
      <c r="J37" s="166">
        <v>1500</v>
      </c>
    </row>
    <row r="38" spans="3:12" x14ac:dyDescent="0.25">
      <c r="C38" s="197">
        <v>32</v>
      </c>
      <c r="D38" s="198" t="s">
        <v>42</v>
      </c>
      <c r="E38" s="199"/>
      <c r="F38" s="199"/>
      <c r="G38" s="199"/>
      <c r="H38" s="200">
        <v>0</v>
      </c>
      <c r="I38" s="201">
        <v>1500</v>
      </c>
      <c r="J38" s="166">
        <f t="shared" ref="J38" si="4">I38+H38</f>
        <v>1500</v>
      </c>
    </row>
    <row r="39" spans="3:12" x14ac:dyDescent="0.25">
      <c r="C39" s="202" t="s">
        <v>74</v>
      </c>
      <c r="D39" s="155" t="s">
        <v>75</v>
      </c>
      <c r="E39" s="184">
        <v>30000</v>
      </c>
      <c r="F39" s="184">
        <v>30000</v>
      </c>
      <c r="G39" s="184">
        <v>30000</v>
      </c>
      <c r="H39" s="157">
        <v>3981</v>
      </c>
      <c r="I39" s="157"/>
      <c r="J39" s="157">
        <v>3981</v>
      </c>
    </row>
    <row r="40" spans="3:12" ht="24.75" x14ac:dyDescent="0.25">
      <c r="C40" s="204" t="s">
        <v>22</v>
      </c>
      <c r="D40" s="168" t="s">
        <v>76</v>
      </c>
      <c r="E40" s="173">
        <v>30000</v>
      </c>
      <c r="F40" s="173">
        <v>30000</v>
      </c>
      <c r="G40" s="173">
        <v>30000</v>
      </c>
      <c r="H40" s="174">
        <v>3981</v>
      </c>
      <c r="I40" s="174"/>
      <c r="J40" s="174">
        <v>3981</v>
      </c>
    </row>
    <row r="41" spans="3:12" x14ac:dyDescent="0.25">
      <c r="C41" s="178">
        <v>3</v>
      </c>
      <c r="D41" s="179" t="s">
        <v>37</v>
      </c>
      <c r="E41" s="171">
        <v>30000</v>
      </c>
      <c r="F41" s="171">
        <v>30000</v>
      </c>
      <c r="G41" s="171">
        <v>30000</v>
      </c>
      <c r="H41" s="205">
        <v>3981</v>
      </c>
      <c r="I41" s="203"/>
      <c r="J41" s="203">
        <v>3981</v>
      </c>
    </row>
    <row r="42" spans="3:12" x14ac:dyDescent="0.25">
      <c r="C42" s="162">
        <v>31</v>
      </c>
      <c r="D42" s="146" t="s">
        <v>64</v>
      </c>
      <c r="E42" s="171">
        <v>25000</v>
      </c>
      <c r="F42" s="171">
        <v>25000</v>
      </c>
      <c r="G42" s="171">
        <v>25000</v>
      </c>
      <c r="H42" s="164">
        <f t="shared" si="3"/>
        <v>3318.0702103656513</v>
      </c>
      <c r="I42" s="165"/>
      <c r="J42" s="165">
        <v>3318</v>
      </c>
    </row>
    <row r="43" spans="3:12" x14ac:dyDescent="0.25">
      <c r="C43" s="162">
        <v>32</v>
      </c>
      <c r="D43" s="146" t="s">
        <v>42</v>
      </c>
      <c r="E43" s="171">
        <v>5000</v>
      </c>
      <c r="F43" s="171">
        <v>5000</v>
      </c>
      <c r="G43" s="171">
        <v>5000</v>
      </c>
      <c r="H43" s="164">
        <v>663</v>
      </c>
      <c r="I43" s="165"/>
      <c r="J43" s="165">
        <v>663</v>
      </c>
    </row>
    <row r="44" spans="3:12" x14ac:dyDescent="0.25">
      <c r="C44" s="206" t="s">
        <v>77</v>
      </c>
      <c r="D44" s="207" t="s">
        <v>78</v>
      </c>
      <c r="E44" s="208">
        <v>10000</v>
      </c>
      <c r="F44" s="208">
        <v>10000</v>
      </c>
      <c r="G44" s="208">
        <v>10000</v>
      </c>
      <c r="H44" s="187">
        <f t="shared" ref="H44:J55" si="5">E44/7.5345</f>
        <v>1327.2280841462605</v>
      </c>
      <c r="I44" s="187"/>
      <c r="J44" s="187">
        <f t="shared" si="5"/>
        <v>1327.2280841462605</v>
      </c>
    </row>
    <row r="45" spans="3:12" x14ac:dyDescent="0.25">
      <c r="C45" s="167" t="s">
        <v>65</v>
      </c>
      <c r="D45" s="159" t="s">
        <v>79</v>
      </c>
      <c r="E45" s="209">
        <v>10000</v>
      </c>
      <c r="F45" s="209">
        <v>10000</v>
      </c>
      <c r="G45" s="209">
        <v>10000</v>
      </c>
      <c r="H45" s="161">
        <f t="shared" si="5"/>
        <v>1327.2280841462605</v>
      </c>
      <c r="I45" s="161"/>
      <c r="J45" s="161">
        <f t="shared" si="5"/>
        <v>1327.2280841462605</v>
      </c>
    </row>
    <row r="46" spans="3:12" x14ac:dyDescent="0.25">
      <c r="C46" s="162">
        <v>4</v>
      </c>
      <c r="D46" s="146" t="s">
        <v>44</v>
      </c>
      <c r="E46" s="171">
        <v>10000</v>
      </c>
      <c r="F46" s="171">
        <v>10000</v>
      </c>
      <c r="G46" s="171">
        <v>10000</v>
      </c>
      <c r="H46" s="164">
        <f t="shared" si="5"/>
        <v>1327.2280841462605</v>
      </c>
      <c r="I46" s="165"/>
      <c r="J46" s="165">
        <f t="shared" si="5"/>
        <v>1327.2280841462605</v>
      </c>
      <c r="L46" s="279"/>
    </row>
    <row r="47" spans="3:12" x14ac:dyDescent="0.25">
      <c r="C47" s="162">
        <v>42</v>
      </c>
      <c r="D47" s="146" t="s">
        <v>45</v>
      </c>
      <c r="E47" s="171">
        <v>10000</v>
      </c>
      <c r="F47" s="171">
        <v>10000</v>
      </c>
      <c r="G47" s="171">
        <v>10000</v>
      </c>
      <c r="H47" s="164">
        <f t="shared" si="5"/>
        <v>1327.2280841462605</v>
      </c>
      <c r="I47" s="165"/>
      <c r="J47" s="165">
        <f t="shared" si="5"/>
        <v>1327.2280841462605</v>
      </c>
      <c r="L47" s="279"/>
    </row>
    <row r="48" spans="3:12" ht="24.75" x14ac:dyDescent="0.25">
      <c r="C48" s="210" t="s">
        <v>94</v>
      </c>
      <c r="D48" s="211" t="s">
        <v>80</v>
      </c>
      <c r="E48" s="212">
        <f>E49+E53+E56</f>
        <v>1350200</v>
      </c>
      <c r="F48" s="212">
        <v>0</v>
      </c>
      <c r="G48" s="212">
        <v>0</v>
      </c>
      <c r="H48" s="213">
        <v>179204</v>
      </c>
      <c r="I48" s="213"/>
      <c r="J48" s="213">
        <f>H48+I48</f>
        <v>179204</v>
      </c>
      <c r="K48" s="279"/>
      <c r="L48" s="279"/>
    </row>
    <row r="49" spans="3:12" x14ac:dyDescent="0.25">
      <c r="C49" s="158" t="s">
        <v>22</v>
      </c>
      <c r="D49" s="159" t="s">
        <v>63</v>
      </c>
      <c r="E49" s="214">
        <v>80000</v>
      </c>
      <c r="F49" s="214">
        <v>0</v>
      </c>
      <c r="G49" s="214">
        <v>0</v>
      </c>
      <c r="H49" s="161">
        <f t="shared" si="5"/>
        <v>10617.824673170084</v>
      </c>
      <c r="I49" s="161"/>
      <c r="J49" s="161">
        <f>H49+I49</f>
        <v>10617.824673170084</v>
      </c>
      <c r="K49" s="279"/>
      <c r="L49" s="279"/>
    </row>
    <row r="50" spans="3:12" x14ac:dyDescent="0.25">
      <c r="C50" s="162">
        <v>3</v>
      </c>
      <c r="D50" s="146" t="s">
        <v>37</v>
      </c>
      <c r="E50" s="163">
        <v>80000</v>
      </c>
      <c r="F50" s="163">
        <v>0</v>
      </c>
      <c r="G50" s="163">
        <v>0</v>
      </c>
      <c r="H50" s="164">
        <f t="shared" si="5"/>
        <v>10617.824673170084</v>
      </c>
      <c r="I50" s="165"/>
      <c r="J50" s="165">
        <f>H50+I50</f>
        <v>10617.824673170084</v>
      </c>
      <c r="K50" s="279"/>
      <c r="L50" s="279"/>
    </row>
    <row r="51" spans="3:12" x14ac:dyDescent="0.25">
      <c r="C51" s="162">
        <v>31</v>
      </c>
      <c r="D51" s="146" t="s">
        <v>64</v>
      </c>
      <c r="E51" s="163">
        <v>40000</v>
      </c>
      <c r="F51" s="163">
        <v>0</v>
      </c>
      <c r="G51" s="163">
        <v>0</v>
      </c>
      <c r="H51" s="164">
        <f t="shared" si="5"/>
        <v>5308.9123365850419</v>
      </c>
      <c r="I51" s="165"/>
      <c r="J51" s="165">
        <f t="shared" ref="J51:J52" si="6">H51+I51</f>
        <v>5308.9123365850419</v>
      </c>
      <c r="K51" s="279"/>
      <c r="L51" s="279"/>
    </row>
    <row r="52" spans="3:12" x14ac:dyDescent="0.25">
      <c r="C52" s="162">
        <v>32</v>
      </c>
      <c r="D52" s="146" t="s">
        <v>42</v>
      </c>
      <c r="E52" s="163">
        <v>40000</v>
      </c>
      <c r="F52" s="163">
        <v>0</v>
      </c>
      <c r="G52" s="163">
        <v>0</v>
      </c>
      <c r="H52" s="164">
        <f t="shared" si="5"/>
        <v>5308.9123365850419</v>
      </c>
      <c r="I52" s="165"/>
      <c r="J52" s="165">
        <f t="shared" si="6"/>
        <v>5308.9123365850419</v>
      </c>
      <c r="K52" s="279"/>
      <c r="L52" s="279"/>
    </row>
    <row r="53" spans="3:12" x14ac:dyDescent="0.25">
      <c r="C53" s="167" t="s">
        <v>65</v>
      </c>
      <c r="D53" s="168" t="s">
        <v>66</v>
      </c>
      <c r="E53" s="169">
        <v>200</v>
      </c>
      <c r="F53" s="169">
        <v>0</v>
      </c>
      <c r="G53" s="169">
        <v>0</v>
      </c>
      <c r="H53" s="174">
        <f t="shared" si="5"/>
        <v>26.54456168292521</v>
      </c>
      <c r="I53" s="174"/>
      <c r="J53" s="174">
        <v>27</v>
      </c>
      <c r="K53" s="279"/>
      <c r="L53" s="279"/>
    </row>
    <row r="54" spans="3:12" x14ac:dyDescent="0.25">
      <c r="C54" s="162">
        <v>3</v>
      </c>
      <c r="D54" s="170" t="s">
        <v>37</v>
      </c>
      <c r="E54" s="171">
        <v>200</v>
      </c>
      <c r="F54" s="171">
        <v>0</v>
      </c>
      <c r="G54" s="171">
        <v>0</v>
      </c>
      <c r="H54" s="164">
        <f t="shared" si="5"/>
        <v>26.54456168292521</v>
      </c>
      <c r="I54" s="165"/>
      <c r="J54" s="165">
        <v>27</v>
      </c>
      <c r="K54" s="279"/>
    </row>
    <row r="55" spans="3:12" x14ac:dyDescent="0.25">
      <c r="C55" s="162">
        <v>34</v>
      </c>
      <c r="D55" s="146" t="s">
        <v>43</v>
      </c>
      <c r="E55" s="171">
        <v>200</v>
      </c>
      <c r="F55" s="171">
        <v>0</v>
      </c>
      <c r="G55" s="171">
        <v>0</v>
      </c>
      <c r="H55" s="164">
        <f t="shared" si="5"/>
        <v>26.54456168292521</v>
      </c>
      <c r="I55" s="165"/>
      <c r="J55" s="165">
        <v>27</v>
      </c>
      <c r="K55" s="279"/>
    </row>
    <row r="56" spans="3:12" x14ac:dyDescent="0.25">
      <c r="C56" s="172" t="s">
        <v>22</v>
      </c>
      <c r="D56" s="168" t="s">
        <v>81</v>
      </c>
      <c r="E56" s="173">
        <f>E57+E60</f>
        <v>1270000</v>
      </c>
      <c r="F56" s="209">
        <v>0</v>
      </c>
      <c r="G56" s="209">
        <v>0</v>
      </c>
      <c r="H56" s="174">
        <f>H57+H60</f>
        <v>168558.65664609463</v>
      </c>
      <c r="I56" s="174"/>
      <c r="J56" s="174">
        <v>168559</v>
      </c>
      <c r="K56" s="279"/>
    </row>
    <row r="57" spans="3:12" x14ac:dyDescent="0.25">
      <c r="C57" s="162">
        <v>3</v>
      </c>
      <c r="D57" s="146" t="s">
        <v>37</v>
      </c>
      <c r="E57" s="171">
        <v>1140000</v>
      </c>
      <c r="F57" s="171">
        <v>0</v>
      </c>
      <c r="G57" s="171">
        <v>0</v>
      </c>
      <c r="H57" s="164">
        <f>H58+H59</f>
        <v>151304.69155219325</v>
      </c>
      <c r="I57" s="165"/>
      <c r="J57" s="165">
        <v>151305</v>
      </c>
      <c r="K57" s="279"/>
    </row>
    <row r="58" spans="3:12" x14ac:dyDescent="0.25">
      <c r="C58" s="162">
        <v>31</v>
      </c>
      <c r="D58" s="146" t="s">
        <v>64</v>
      </c>
      <c r="E58" s="171">
        <v>908000</v>
      </c>
      <c r="F58" s="171">
        <v>0</v>
      </c>
      <c r="G58" s="171">
        <v>0</v>
      </c>
      <c r="H58" s="164">
        <v>120513</v>
      </c>
      <c r="I58" s="165"/>
      <c r="J58" s="165">
        <f>H58+I58</f>
        <v>120513</v>
      </c>
      <c r="K58" s="279"/>
    </row>
    <row r="59" spans="3:12" x14ac:dyDescent="0.25">
      <c r="C59" s="162">
        <v>32</v>
      </c>
      <c r="D59" s="146" t="s">
        <v>42</v>
      </c>
      <c r="E59" s="171">
        <v>232000</v>
      </c>
      <c r="F59" s="171">
        <v>0</v>
      </c>
      <c r="G59" s="171">
        <v>0</v>
      </c>
      <c r="H59" s="164">
        <f t="shared" ref="H59:H61" si="7">E59/7.5345</f>
        <v>30791.691552193242</v>
      </c>
      <c r="I59" s="165"/>
      <c r="J59" s="165">
        <f t="shared" ref="J59:J61" si="8">H59+I59</f>
        <v>30791.691552193242</v>
      </c>
      <c r="K59" s="279"/>
    </row>
    <row r="60" spans="3:12" x14ac:dyDescent="0.25">
      <c r="C60" s="162">
        <v>4</v>
      </c>
      <c r="D60" s="146" t="s">
        <v>44</v>
      </c>
      <c r="E60" s="171">
        <v>130000</v>
      </c>
      <c r="F60" s="171">
        <v>0</v>
      </c>
      <c r="G60" s="171">
        <v>0</v>
      </c>
      <c r="H60" s="164">
        <f t="shared" si="7"/>
        <v>17253.965093901385</v>
      </c>
      <c r="I60" s="165"/>
      <c r="J60" s="165">
        <f t="shared" si="8"/>
        <v>17253.965093901385</v>
      </c>
      <c r="K60" s="279"/>
    </row>
    <row r="61" spans="3:12" x14ac:dyDescent="0.25">
      <c r="C61" s="162">
        <v>42</v>
      </c>
      <c r="D61" s="146" t="s">
        <v>45</v>
      </c>
      <c r="E61" s="171">
        <v>130000</v>
      </c>
      <c r="F61" s="171">
        <v>0</v>
      </c>
      <c r="G61" s="171">
        <v>0</v>
      </c>
      <c r="H61" s="164">
        <f t="shared" si="7"/>
        <v>17253.965093901385</v>
      </c>
      <c r="I61" s="165"/>
      <c r="J61" s="165">
        <f t="shared" si="8"/>
        <v>17253.965093901385</v>
      </c>
      <c r="K61" s="279"/>
    </row>
    <row r="62" spans="3:12" x14ac:dyDescent="0.25">
      <c r="C62" s="6"/>
      <c r="D62" s="7" t="s">
        <v>82</v>
      </c>
      <c r="E62" s="7"/>
      <c r="F62" s="7"/>
      <c r="G62" s="7"/>
      <c r="H62" s="8">
        <v>1706540</v>
      </c>
      <c r="I62" s="278">
        <v>100498</v>
      </c>
      <c r="J62" s="8">
        <v>1807038</v>
      </c>
      <c r="K62" s="279"/>
    </row>
    <row r="63" spans="3:12" x14ac:dyDescent="0.25">
      <c r="K63" s="279"/>
    </row>
    <row r="64" spans="3:12" x14ac:dyDescent="0.25">
      <c r="C64" t="s">
        <v>119</v>
      </c>
    </row>
    <row r="65" spans="3:9" x14ac:dyDescent="0.25">
      <c r="C65" t="s">
        <v>122</v>
      </c>
      <c r="I65" t="s">
        <v>117</v>
      </c>
    </row>
    <row r="67" spans="3:9" x14ac:dyDescent="0.25">
      <c r="I67" t="s">
        <v>118</v>
      </c>
    </row>
  </sheetData>
  <mergeCells count="2">
    <mergeCell ref="A1:L1"/>
    <mergeCell ref="A2:L2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OPĆI DIO - SAŽETAK</vt:lpstr>
      <vt:lpstr>OPĆI DIO - RAČUN PR.I RAS.</vt:lpstr>
      <vt:lpstr>OPĆI DIO - FUNK. KLASIFIKACIJA</vt:lpstr>
      <vt:lpstr>OPĆI DIO - RAČUN FINANCIRANJA</vt:lpstr>
      <vt:lpstr>POSEBNI DIO - RASHODI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cp:lastPrinted>2023-05-24T10:25:50Z</cp:lastPrinted>
  <dcterms:created xsi:type="dcterms:W3CDTF">2019-10-24T10:19:09Z</dcterms:created>
  <dcterms:modified xsi:type="dcterms:W3CDTF">2023-07-24T09:15:12Z</dcterms:modified>
</cp:coreProperties>
</file>