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\Desktop\Rebalans\2023\III. izmjena i dopuna\"/>
    </mc:Choice>
  </mc:AlternateContent>
  <xr:revisionPtr revIDLastSave="0" documentId="13_ncr:1_{BA09CE9C-E86F-4742-8D23-1C352358A114}" xr6:coauthVersionLast="47" xr6:coauthVersionMax="47" xr10:uidLastSave="{00000000-0000-0000-0000-000000000000}"/>
  <bookViews>
    <workbookView xWindow="-120" yWindow="-120" windowWidth="29040" windowHeight="15840" firstSheet="1" activeTab="4" xr2:uid="{AFE7CA78-0DAE-465B-801E-BA143D459260}"/>
  </bookViews>
  <sheets>
    <sheet name="OPĆI DIO - SAŽETAK" sheetId="1" r:id="rId1"/>
    <sheet name="OPĆI DIO - RAČUN PR.I RAS." sheetId="2" r:id="rId2"/>
    <sheet name="OPĆI DIO - FUNK. KLASIFIKACIJA" sheetId="3" r:id="rId3"/>
    <sheet name="OPĆI DIO - RAČUN FINANCIRANJA" sheetId="8" r:id="rId4"/>
    <sheet name="POSEBNI DIO - RASHODI" sheetId="4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" l="1"/>
  <c r="J13" i="3"/>
  <c r="N15" i="2"/>
  <c r="N22" i="2"/>
  <c r="N47" i="2"/>
  <c r="N42" i="2"/>
  <c r="N53" i="2"/>
  <c r="N57" i="2"/>
  <c r="L19" i="1"/>
  <c r="L21" i="1"/>
  <c r="L13" i="4"/>
  <c r="L14" i="4"/>
  <c r="L15" i="4"/>
  <c r="L16" i="4"/>
  <c r="L17" i="4"/>
  <c r="L20" i="4"/>
  <c r="L22" i="4"/>
  <c r="L26" i="4"/>
  <c r="L27" i="4"/>
  <c r="L28" i="4"/>
  <c r="L29" i="4"/>
  <c r="L30" i="4"/>
  <c r="L31" i="4"/>
  <c r="L32" i="4"/>
  <c r="L33" i="4"/>
  <c r="L34" i="4"/>
  <c r="L35" i="4"/>
  <c r="L40" i="4"/>
  <c r="L41" i="4"/>
  <c r="L43" i="4"/>
  <c r="L44" i="4"/>
  <c r="L45" i="4"/>
  <c r="L46" i="4"/>
  <c r="L47" i="4"/>
  <c r="L57" i="4"/>
  <c r="L58" i="4"/>
  <c r="L59" i="4"/>
  <c r="L60" i="4"/>
  <c r="L61" i="4"/>
  <c r="L62" i="4"/>
  <c r="L63" i="4"/>
  <c r="L64" i="4"/>
  <c r="L65" i="4"/>
  <c r="M22" i="2"/>
  <c r="J21" i="1"/>
  <c r="K21" i="1"/>
  <c r="L12" i="4"/>
  <c r="G13" i="3"/>
  <c r="I13" i="3"/>
  <c r="I12" i="3"/>
  <c r="M42" i="2"/>
  <c r="M47" i="2"/>
  <c r="L57" i="2"/>
  <c r="M57" i="2"/>
  <c r="L53" i="2"/>
  <c r="M53" i="2"/>
  <c r="L47" i="2"/>
  <c r="L42" i="2"/>
  <c r="M15" i="2"/>
  <c r="J19" i="1"/>
  <c r="K19" i="1"/>
  <c r="I19" i="1"/>
  <c r="H13" i="3"/>
  <c r="L22" i="2"/>
  <c r="L15" i="2"/>
  <c r="K15" i="2"/>
  <c r="K22" i="2"/>
  <c r="I22" i="2"/>
  <c r="M41" i="2" l="1"/>
  <c r="M62" i="2" s="1"/>
  <c r="N14" i="2"/>
  <c r="N41" i="2"/>
  <c r="J10" i="4"/>
  <c r="L10" i="4" s="1"/>
  <c r="L11" i="4"/>
  <c r="M14" i="2"/>
  <c r="N62" i="2"/>
  <c r="L41" i="2"/>
  <c r="L14" i="2"/>
  <c r="K57" i="2"/>
  <c r="I21" i="1"/>
  <c r="G21" i="1"/>
  <c r="K42" i="2"/>
  <c r="K47" i="2"/>
  <c r="J9" i="4" l="1"/>
  <c r="L9" i="4" s="1"/>
  <c r="K53" i="2"/>
  <c r="K41" i="2" s="1"/>
  <c r="I15" i="2"/>
  <c r="K14" i="2"/>
  <c r="H51" i="4" l="1"/>
  <c r="H50" i="4"/>
  <c r="H49" i="4"/>
  <c r="H48" i="4"/>
  <c r="E14" i="3" l="1"/>
  <c r="E19" i="4"/>
  <c r="H47" i="2"/>
  <c r="J47" i="2"/>
  <c r="J57" i="2"/>
  <c r="J42" i="2"/>
  <c r="I43" i="2"/>
  <c r="I44" i="2"/>
  <c r="I48" i="2"/>
  <c r="I51" i="2"/>
  <c r="I55" i="2"/>
  <c r="I60" i="2"/>
  <c r="I61" i="2"/>
  <c r="H57" i="2"/>
  <c r="H53" i="2"/>
  <c r="H42" i="2"/>
  <c r="H19" i="1"/>
  <c r="I28" i="2"/>
  <c r="I27" i="2"/>
  <c r="I26" i="2"/>
  <c r="I25" i="2"/>
  <c r="J16" i="2"/>
  <c r="J15" i="2" s="1"/>
  <c r="J14" i="2" s="1"/>
  <c r="H15" i="2"/>
  <c r="H14" i="2" s="1"/>
  <c r="G35" i="1"/>
  <c r="G34" i="1"/>
  <c r="F15" i="1"/>
  <c r="F19" i="1"/>
  <c r="F12" i="3"/>
  <c r="D12" i="3"/>
  <c r="G7" i="4"/>
  <c r="I14" i="2" l="1"/>
  <c r="E18" i="4"/>
  <c r="J41" i="2"/>
  <c r="G21" i="4"/>
  <c r="H41" i="2"/>
  <c r="F21" i="1"/>
  <c r="F21" i="4"/>
  <c r="F19" i="4" l="1"/>
  <c r="J62" i="2"/>
  <c r="G19" i="4"/>
  <c r="H62" i="2"/>
  <c r="I62" i="2"/>
  <c r="E8" i="4"/>
  <c r="E60" i="4"/>
  <c r="E52" i="4" s="1"/>
  <c r="J53" i="4"/>
  <c r="J52" i="4" s="1"/>
  <c r="J54" i="4"/>
  <c r="J55" i="4"/>
  <c r="J56" i="4"/>
  <c r="L56" i="4" s="1"/>
  <c r="H23" i="4" l="1"/>
  <c r="H18" i="4" s="1"/>
  <c r="H7" i="4" s="1"/>
  <c r="L23" i="4"/>
  <c r="L18" i="4" s="1"/>
  <c r="L54" i="4"/>
  <c r="L53" i="4" s="1"/>
  <c r="L52" i="4" s="1"/>
  <c r="L25" i="4"/>
  <c r="G18" i="4"/>
  <c r="F18" i="4"/>
  <c r="E7" i="4"/>
  <c r="L66" i="4" l="1"/>
  <c r="F8" i="4"/>
  <c r="F7" i="4" l="1"/>
  <c r="J19" i="4" l="1"/>
  <c r="J18" i="4" s="1"/>
  <c r="J66" i="4" l="1"/>
  <c r="J7" i="4" l="1"/>
  <c r="L8" i="4"/>
  <c r="L7" i="4" s="1"/>
</calcChain>
</file>

<file path=xl/sharedStrings.xml><?xml version="1.0" encoding="utf-8"?>
<sst xmlns="http://schemas.openxmlformats.org/spreadsheetml/2006/main" count="257" uniqueCount="140">
  <si>
    <t>PRIHODI UKUPNO</t>
  </si>
  <si>
    <t>PRIHODI POSLOVANJA</t>
  </si>
  <si>
    <t>PRIHODI OD PRODAJE NEFINANCIJSKE IMOVINE</t>
  </si>
  <si>
    <t>RASHODI UKUPNO</t>
  </si>
  <si>
    <t>RASHODI POSLOVANJA</t>
  </si>
  <si>
    <t>RASHODI ZA NABAVU NEFINANCIJSKE IMOVINE</t>
  </si>
  <si>
    <t>RAZLIKA - VIŠAK/MANJAK</t>
  </si>
  <si>
    <t>UKUPAN DONOS VIŠKA/MANJKA IZ PRETHODNE(IH) GODINA</t>
  </si>
  <si>
    <t>VIŠAK/MANJAK IZ PRETHODNE (IH) GODINE KOJI ĆE SE POKRITI/RASPOREDITI</t>
  </si>
  <si>
    <t>PRIMICI OD FINANCIJSKE IMOVINE I ZADUŽIVANJA</t>
  </si>
  <si>
    <t>IZDACI ZA FINANCIJSKU IMOVINU I OTPLATE ZAJMOVA</t>
  </si>
  <si>
    <t>NETO FINANCIRANJE</t>
  </si>
  <si>
    <t xml:space="preserve">VIŠAK/MANJAK + NETO FINANCIRANJE </t>
  </si>
  <si>
    <t>I. OPĆI DIO</t>
  </si>
  <si>
    <t>A) SAŽETAK RAČUNA PRIHODA I RASHODA</t>
  </si>
  <si>
    <t>Plan za 2023.</t>
  </si>
  <si>
    <t>Projekcija za 2024.</t>
  </si>
  <si>
    <t>B) SAŽETAK RAČUNA FINANCIRANJA</t>
  </si>
  <si>
    <t>C) PRENESENI VIŠAK ILI PRENESENI MANJAK I VIŠEGODIŠNJI PLAN URAVNOTEŽENJA</t>
  </si>
  <si>
    <t>A. RAČUN PRIHODA I RASHODA</t>
  </si>
  <si>
    <t>Razred</t>
  </si>
  <si>
    <t>Skupina</t>
  </si>
  <si>
    <t>Izvor</t>
  </si>
  <si>
    <t>Naziv prihoda</t>
  </si>
  <si>
    <t>Prihodi poslovanja</t>
  </si>
  <si>
    <t>Pomoći iz inozemstva i od subjekata unutar općeg proračuna</t>
  </si>
  <si>
    <t>Ostali prihodi za posebne namjene(HZZ)</t>
  </si>
  <si>
    <t>Ostale pomoći proračunskim korisnicima</t>
  </si>
  <si>
    <t>Pomoći temeljem prijenosa EU</t>
  </si>
  <si>
    <t xml:space="preserve">Prihodi od imovine </t>
  </si>
  <si>
    <t>Vlastiti prihodi</t>
  </si>
  <si>
    <t>Prihodi od upravnih i administrativnih pristojbi, pristojbi po posebnim propisima i naknada</t>
  </si>
  <si>
    <t>Prihodi po posebnim propisima</t>
  </si>
  <si>
    <t>Donacije trgovačkih društava</t>
  </si>
  <si>
    <t>Prihodi iz nadležnog proračuna i od HZZO-a temeljem ugovornih obveza</t>
  </si>
  <si>
    <t>Opći prihodi i primici</t>
  </si>
  <si>
    <t>Prihodi od prodaje proizvoda i robe te pruženih usluga, prihodi od donacija te povrati po protestiranim jamstvima</t>
  </si>
  <si>
    <t>Rashodi poslovanja</t>
  </si>
  <si>
    <t xml:space="preserve">Opći prihodi i primici </t>
  </si>
  <si>
    <t>Rashodi za zaposlene</t>
  </si>
  <si>
    <t>Pomoći EU</t>
  </si>
  <si>
    <t>Prihodi za posebne namjene</t>
  </si>
  <si>
    <t>Materijalni rashodi</t>
  </si>
  <si>
    <t>Financijski rashodi</t>
  </si>
  <si>
    <t>Rashodi za nabavu nefinancijske imovine</t>
  </si>
  <si>
    <t>Rashodi za nabavu proizvedene dugotrajne imovine</t>
  </si>
  <si>
    <t>RASHODI PREMA FUNKCIJSKOJ KLASIFIKACIJI</t>
  </si>
  <si>
    <t>BROJČANA OZNAKA I NAZIV</t>
  </si>
  <si>
    <t xml:space="preserve">UKUPNI RASHODI </t>
  </si>
  <si>
    <t xml:space="preserve">09  Obrazovanje </t>
  </si>
  <si>
    <t>091 Predškolsko i osnovno obrazovanje</t>
  </si>
  <si>
    <t>096 Dodatne usluge u obrazovanju</t>
  </si>
  <si>
    <t xml:space="preserve">0911 Predškolsko obrazovanje </t>
  </si>
  <si>
    <t>KN</t>
  </si>
  <si>
    <t>EUR</t>
  </si>
  <si>
    <t>Šifra</t>
  </si>
  <si>
    <t>Naziv</t>
  </si>
  <si>
    <t>Plan 2023</t>
  </si>
  <si>
    <t>Dječji vrtić Trogir</t>
  </si>
  <si>
    <t>Program 1201</t>
  </si>
  <si>
    <t>PREDŠKOLSKI ODGOJ I RAZVOJ ŠKOLSTVA</t>
  </si>
  <si>
    <t xml:space="preserve"> Aktivnost A100001</t>
  </si>
  <si>
    <t>FINANCIRANJE REDOVNE DJELATNOSTI - DJEČJI VRTIĆ</t>
  </si>
  <si>
    <t>1.1. Opći prihodi i primici</t>
  </si>
  <si>
    <t xml:space="preserve">Rashodi za zaposlene </t>
  </si>
  <si>
    <t xml:space="preserve">Izvor </t>
  </si>
  <si>
    <t>3.2. Vlastiti prihodi proračunskih korisnika</t>
  </si>
  <si>
    <t>4.4. Prihodi za posebne namjene proračunskih korisnika</t>
  </si>
  <si>
    <t>A100042</t>
  </si>
  <si>
    <t>SUFINANCIRANJE PROGRAMA DJECE PREDŠKOLSKE DOBI S POTEŠKOĆAMA</t>
  </si>
  <si>
    <t xml:space="preserve">Izvor  </t>
  </si>
  <si>
    <t>5.5. Ostale pomoći proračunskih korisnika</t>
  </si>
  <si>
    <t>A100043</t>
  </si>
  <si>
    <t>SUFINANCIRANJE PROGRAMA PREDŠKOLE</t>
  </si>
  <si>
    <t>A100049</t>
  </si>
  <si>
    <t>SURADNJA SA HZZ-om U ZAPOŠLJAVANJU</t>
  </si>
  <si>
    <t>4.4. Ostali prihodi za posebne namjene proračunskih korisnika</t>
  </si>
  <si>
    <t>K100044</t>
  </si>
  <si>
    <t>UREĐENJE DJEČJIH IGRALIŠTA TROGIR</t>
  </si>
  <si>
    <t>6.2. Donacije proračunskih korisnika</t>
  </si>
  <si>
    <t>EU PROJEKT DJEČJI VRTIĆ TROGIR - PARTNER OBITELJI</t>
  </si>
  <si>
    <t>5.4.Pomoći EU proračunskih korisnika</t>
  </si>
  <si>
    <t>UKUPNO</t>
  </si>
  <si>
    <t>Projekcija za  2025.</t>
  </si>
  <si>
    <t>UKUPNI RASHODI</t>
  </si>
  <si>
    <t>B. RAČUN FINANCIRANJA</t>
  </si>
  <si>
    <t xml:space="preserve">Skupina </t>
  </si>
  <si>
    <t>Primici od financijske imovine i zaduživanja</t>
  </si>
  <si>
    <t>Primici od zaduživanja</t>
  </si>
  <si>
    <t>Namjenski primici od zaduživanja</t>
  </si>
  <si>
    <t>Izdaci za financijsku imovinu i otplate zajmova</t>
  </si>
  <si>
    <t>Izdaci za otplatu glavnice i primljenih zajmova</t>
  </si>
  <si>
    <t xml:space="preserve">I. OPĆI DIO </t>
  </si>
  <si>
    <t>cijelosti.</t>
  </si>
  <si>
    <t>1.1 Opći prihodi i primici</t>
  </si>
  <si>
    <t>T100052</t>
  </si>
  <si>
    <t>Povećanje/smanjenje</t>
  </si>
  <si>
    <t>I. izmjena i dopuna</t>
  </si>
  <si>
    <t>SUFINANCIRANJE PROGRAMA  DAROVITA DJECA</t>
  </si>
  <si>
    <t>I. izmjena i dopuna 2023.</t>
  </si>
  <si>
    <t>I. Izmjene i dopune 2023.</t>
  </si>
  <si>
    <t>I.izmjene i dopune 2023</t>
  </si>
  <si>
    <t>I. izmjene i dopune 2023</t>
  </si>
  <si>
    <t xml:space="preserve">I. izmjena i dopuna 2023. </t>
  </si>
  <si>
    <t>Višak prihoda -Prihodi za posebne namjene</t>
  </si>
  <si>
    <t>Višak prihoda - Pomoći EU</t>
  </si>
  <si>
    <t xml:space="preserve">Dječji vrtić Trogir je ostvario na kraju  2022. godine  višak u iznosu od 37.756 EUR, a potrošit će ga u 2023. godini u </t>
  </si>
  <si>
    <t xml:space="preserve">Napomena: Redak UKUPAN DONOS VIŠKA/MANJKA IZ PRETHODNE (IH) GODINA služi z kao informacija i ne uzima se </t>
  </si>
  <si>
    <t>KOJI ĆE SE POKRITI/RASPOREDITI.</t>
  </si>
  <si>
    <t xml:space="preserve">u obzir kod uravnoteženja proračuna, već se proračun uravnotežuje retkom VIŠAK/MANJAK IZ PRETHODNE(IH) GODINE  </t>
  </si>
  <si>
    <r>
      <t>5.5 Ostale pomoći proračunskih korisnika (Županija,</t>
    </r>
    <r>
      <rPr>
        <b/>
        <sz val="9"/>
        <color theme="4"/>
        <rFont val="Arial"/>
        <family val="2"/>
        <charset val="238"/>
      </rPr>
      <t xml:space="preserve"> Općina Kaštela</t>
    </r>
    <r>
      <rPr>
        <b/>
        <sz val="9"/>
        <color theme="1"/>
        <rFont val="Arial"/>
        <family val="2"/>
        <charset val="238"/>
      </rPr>
      <t>)</t>
    </r>
  </si>
  <si>
    <t xml:space="preserve">Rashodi za nabavu nefinancijske imovine </t>
  </si>
  <si>
    <t>Rashodi za nabavu  proizvedene dugotrajne imovine</t>
  </si>
  <si>
    <t xml:space="preserve">Višak prihoda </t>
  </si>
  <si>
    <t>II. izmjena i dopuna</t>
  </si>
  <si>
    <t>II. izmjena i dopuna 2023.</t>
  </si>
  <si>
    <t>II. Izmjene i dopune 2023.</t>
  </si>
  <si>
    <t>A100084</t>
  </si>
  <si>
    <t>I.izmjene i dopune 2024</t>
  </si>
  <si>
    <t>I. izmjene i dopune 2024</t>
  </si>
  <si>
    <t>II.izmjene i dopune 2023</t>
  </si>
  <si>
    <t>II. izmjene i dopune 2023</t>
  </si>
  <si>
    <t>III. izmjena i dopuna</t>
  </si>
  <si>
    <t>III.izmjene i dopune 2023</t>
  </si>
  <si>
    <t>III. izmjene i dopune 2023</t>
  </si>
  <si>
    <t>III. izmjena i dopuna 2023.</t>
  </si>
  <si>
    <t>III. Izmjene i dopune 2023.</t>
  </si>
  <si>
    <t>Članak 3.</t>
  </si>
  <si>
    <r>
      <t xml:space="preserve">U posebnom dijelu Proračuna rashodi i izdaci iskazani su po organizacijskoj klasifikaciji, izvorima financiranja i ekonomskoj klasifikaciji  na razini skupine, raspoređeni u programe koji se sastoje od aktivnosti i projekata. </t>
    </r>
    <r>
      <rPr>
        <sz val="11"/>
        <rFont val="Arial"/>
        <family val="2"/>
        <charset val="238"/>
      </rPr>
      <t>.</t>
    </r>
  </si>
  <si>
    <t xml:space="preserve"> Članak 2.</t>
  </si>
  <si>
    <t xml:space="preserve">Prihodi i rashodi te primici i izdaci po ekonomskoj klasifikaciji i izvorima financiranja, te rashodi po funkcijskoj klasifikaciji </t>
  </si>
  <si>
    <t xml:space="preserve">Temeljem odredbi članka 38. Zakona o proračunu (NN BR. 144/21 i na temelju članka 29. Statuta Dječjeg vrtića "Trogir" , Upravno vijeće Dječjeg vrtića "Trogir" na 37. sjednici održanoj dana 29. prosinca 2023. godine donosi </t>
  </si>
  <si>
    <t xml:space="preserve"> III. IZMJENU I DOPUNU FINANCIJSKOG PLANA DJEČJEG VRTIĆA TROGIR ZA 2023.</t>
  </si>
  <si>
    <t xml:space="preserve"> III. IZMJENE I DOPUNE FINANCIJSKOG PLANA DJEČJEG VRTIĆA TROGIR ZA 2023. </t>
  </si>
  <si>
    <t xml:space="preserve"> III. IZMJENE I DOPUNE FINANCIJSKOG PLANA  DJEČJEG VRTIĆA TROGIR ZA 2023.</t>
  </si>
  <si>
    <t xml:space="preserve"> III. IZMJENE I DOPUNE FINANCIJSKOG PLANA DJEČJEG VRTIĆA TROGIR ZA 2023. - POSEBNI DIO</t>
  </si>
  <si>
    <t>KLASA: 601-01/23-01/01</t>
  </si>
  <si>
    <t>Predsjednica Upravnog vijeća</t>
  </si>
  <si>
    <t>Sonja Novak Mijić, prof., v.r.</t>
  </si>
  <si>
    <t>UR. BROJ: 2181-13-7/09-23-63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</si>
</sst>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n_-;\-* #,##0.00\ _k_n_-;_-* &quot;-&quot;??\ _k_n_-;_-@_-"/>
    <numFmt numFmtId="165" formatCode="#,##0\ _k_n"/>
    <numFmt numFmtId="166" formatCode="#,##0.00\ _k_n"/>
    <numFmt numFmtId="167" formatCode="_-* #,##0\ _k_n_-;\-* #,##0\ _k_n_-;_-* &quot;-&quot;??\ _k_n_-;_-@_-"/>
    <numFmt numFmtId="168" formatCode="#,##0_ ;\-#,##0\ 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9"/>
      <color theme="4"/>
      <name val="Arial"/>
      <family val="2"/>
      <charset val="238"/>
    </font>
    <font>
      <sz val="9"/>
      <color theme="4"/>
      <name val="Arial"/>
      <family val="2"/>
      <charset val="238"/>
    </font>
    <font>
      <b/>
      <sz val="11"/>
      <color theme="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/>
    <xf numFmtId="0" fontId="20" fillId="0" borderId="0"/>
    <xf numFmtId="0" fontId="20" fillId="0" borderId="0"/>
  </cellStyleXfs>
  <cellXfs count="3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4" fontId="0" fillId="0" borderId="0" xfId="0" applyNumberFormat="1"/>
    <xf numFmtId="3" fontId="0" fillId="0" borderId="0" xfId="0" applyNumberFormat="1"/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vertical="center"/>
    </xf>
    <xf numFmtId="1" fontId="8" fillId="4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vertical="center"/>
    </xf>
    <xf numFmtId="1" fontId="7" fillId="4" borderId="1" xfId="0" applyNumberFormat="1" applyFont="1" applyFill="1" applyBorder="1" applyAlignment="1">
      <alignment vertical="center"/>
    </xf>
    <xf numFmtId="1" fontId="7" fillId="4" borderId="1" xfId="0" applyNumberFormat="1" applyFont="1" applyFill="1" applyBorder="1" applyAlignment="1">
      <alignment horizontal="center" vertical="center"/>
    </xf>
    <xf numFmtId="1" fontId="0" fillId="0" borderId="1" xfId="0" applyNumberFormat="1" applyBorder="1"/>
    <xf numFmtId="164" fontId="8" fillId="4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10" fillId="0" borderId="12" xfId="0" applyFont="1" applyBorder="1"/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10" fillId="2" borderId="12" xfId="0" applyFont="1" applyFill="1" applyBorder="1"/>
    <xf numFmtId="164" fontId="10" fillId="2" borderId="12" xfId="0" applyNumberFormat="1" applyFont="1" applyFill="1" applyBorder="1" applyAlignment="1">
      <alignment horizontal="center" vertical="center"/>
    </xf>
    <xf numFmtId="167" fontId="10" fillId="2" borderId="12" xfId="0" applyNumberFormat="1" applyFont="1" applyFill="1" applyBorder="1"/>
    <xf numFmtId="167" fontId="10" fillId="9" borderId="12" xfId="0" applyNumberFormat="1" applyFont="1" applyFill="1" applyBorder="1"/>
    <xf numFmtId="164" fontId="10" fillId="0" borderId="12" xfId="0" applyNumberFormat="1" applyFont="1" applyBorder="1" applyAlignment="1">
      <alignment horizontal="center" vertical="center"/>
    </xf>
    <xf numFmtId="167" fontId="10" fillId="4" borderId="12" xfId="0" applyNumberFormat="1" applyFont="1" applyFill="1" applyBorder="1"/>
    <xf numFmtId="167" fontId="10" fillId="0" borderId="12" xfId="0" applyNumberFormat="1" applyFont="1" applyBorder="1"/>
    <xf numFmtId="0" fontId="10" fillId="0" borderId="12" xfId="0" applyFont="1" applyBorder="1" applyAlignment="1">
      <alignment horizontal="left" wrapText="1"/>
    </xf>
    <xf numFmtId="4" fontId="10" fillId="0" borderId="12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10" fillId="9" borderId="12" xfId="0" applyNumberFormat="1" applyFont="1" applyFill="1" applyBorder="1" applyAlignment="1">
      <alignment horizontal="center" vertical="center"/>
    </xf>
    <xf numFmtId="167" fontId="10" fillId="9" borderId="1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wrapText="1"/>
    </xf>
    <xf numFmtId="167" fontId="10" fillId="0" borderId="12" xfId="0" applyNumberFormat="1" applyFont="1" applyBorder="1" applyAlignment="1">
      <alignment vertical="center"/>
    </xf>
    <xf numFmtId="167" fontId="10" fillId="9" borderId="12" xfId="0" applyNumberFormat="1" applyFont="1" applyFill="1" applyBorder="1" applyAlignment="1">
      <alignment horizontal="left" vertical="center"/>
    </xf>
    <xf numFmtId="1" fontId="10" fillId="0" borderId="12" xfId="0" applyNumberFormat="1" applyFont="1" applyBorder="1" applyAlignment="1">
      <alignment horizontal="center" vertical="center"/>
    </xf>
    <xf numFmtId="165" fontId="10" fillId="9" borderId="12" xfId="0" applyNumberFormat="1" applyFont="1" applyFill="1" applyBorder="1" applyAlignment="1">
      <alignment horizontal="right" vertical="center"/>
    </xf>
    <xf numFmtId="0" fontId="10" fillId="0" borderId="10" xfId="0" applyFont="1" applyBorder="1"/>
    <xf numFmtId="164" fontId="10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/>
    <xf numFmtId="164" fontId="10" fillId="0" borderId="10" xfId="0" applyNumberFormat="1" applyFont="1" applyBorder="1" applyAlignment="1">
      <alignment horizontal="center"/>
    </xf>
    <xf numFmtId="0" fontId="10" fillId="0" borderId="9" xfId="0" applyFont="1" applyBorder="1"/>
    <xf numFmtId="165" fontId="10" fillId="0" borderId="12" xfId="0" applyNumberFormat="1" applyFont="1" applyBorder="1"/>
    <xf numFmtId="165" fontId="10" fillId="9" borderId="12" xfId="0" applyNumberFormat="1" applyFont="1" applyFill="1" applyBorder="1"/>
    <xf numFmtId="0" fontId="0" fillId="2" borderId="12" xfId="0" applyFill="1" applyBorder="1"/>
    <xf numFmtId="0" fontId="0" fillId="0" borderId="12" xfId="0" applyBorder="1"/>
    <xf numFmtId="165" fontId="0" fillId="0" borderId="12" xfId="0" applyNumberFormat="1" applyBorder="1"/>
    <xf numFmtId="165" fontId="0" fillId="9" borderId="12" xfId="0" applyNumberFormat="1" applyFill="1" applyBorder="1"/>
    <xf numFmtId="0" fontId="0" fillId="0" borderId="10" xfId="0" applyBorder="1"/>
    <xf numFmtId="165" fontId="0" fillId="0" borderId="10" xfId="0" applyNumberFormat="1" applyBorder="1"/>
    <xf numFmtId="0" fontId="0" fillId="0" borderId="9" xfId="0" applyBorder="1"/>
    <xf numFmtId="0" fontId="10" fillId="2" borderId="12" xfId="0" applyFont="1" applyFill="1" applyBorder="1" applyAlignment="1">
      <alignment wrapText="1"/>
    </xf>
    <xf numFmtId="166" fontId="10" fillId="0" borderId="12" xfId="0" applyNumberFormat="1" applyFont="1" applyBorder="1" applyAlignment="1">
      <alignment horizontal="center" wrapText="1"/>
    </xf>
    <xf numFmtId="167" fontId="10" fillId="0" borderId="12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 wrapText="1"/>
    </xf>
    <xf numFmtId="0" fontId="0" fillId="0" borderId="11" xfId="0" applyBorder="1"/>
    <xf numFmtId="0" fontId="10" fillId="0" borderId="0" xfId="0" applyFont="1" applyAlignment="1">
      <alignment horizontal="center"/>
    </xf>
    <xf numFmtId="0" fontId="10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/>
    <xf numFmtId="4" fontId="2" fillId="8" borderId="1" xfId="0" applyNumberFormat="1" applyFont="1" applyFill="1" applyBorder="1" applyAlignment="1">
      <alignment vertical="center"/>
    </xf>
    <xf numFmtId="3" fontId="2" fillId="8" borderId="1" xfId="0" applyNumberFormat="1" applyFon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9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4" fontId="2" fillId="8" borderId="1" xfId="0" applyNumberFormat="1" applyFont="1" applyFill="1" applyBorder="1"/>
    <xf numFmtId="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9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/>
    </xf>
    <xf numFmtId="4" fontId="10" fillId="6" borderId="1" xfId="0" applyNumberFormat="1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/>
    </xf>
    <xf numFmtId="0" fontId="10" fillId="4" borderId="1" xfId="0" applyFont="1" applyFill="1" applyBorder="1"/>
    <xf numFmtId="0" fontId="10" fillId="4" borderId="1" xfId="0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/>
    </xf>
    <xf numFmtId="0" fontId="10" fillId="3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3" fontId="10" fillId="9" borderId="1" xfId="0" applyNumberFormat="1" applyFont="1" applyFill="1" applyBorder="1" applyAlignment="1">
      <alignment horizontal="center"/>
    </xf>
    <xf numFmtId="4" fontId="10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3" fontId="2" fillId="8" borderId="1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/>
    </xf>
    <xf numFmtId="0" fontId="2" fillId="5" borderId="1" xfId="0" applyFont="1" applyFill="1" applyBorder="1"/>
    <xf numFmtId="0" fontId="2" fillId="1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168" fontId="2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168" fontId="10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/>
    <xf numFmtId="0" fontId="13" fillId="0" borderId="1" xfId="0" applyFont="1" applyBorder="1"/>
    <xf numFmtId="0" fontId="4" fillId="0" borderId="1" xfId="0" applyFont="1" applyBorder="1"/>
    <xf numFmtId="0" fontId="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1" xfId="0" applyFont="1" applyFill="1" applyBorder="1" applyAlignment="1">
      <alignment wrapText="1"/>
    </xf>
    <xf numFmtId="166" fontId="5" fillId="2" borderId="1" xfId="0" applyNumberFormat="1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16" fontId="5" fillId="6" borderId="8" xfId="0" applyNumberFormat="1" applyFont="1" applyFill="1" applyBorder="1"/>
    <xf numFmtId="0" fontId="5" fillId="6" borderId="1" xfId="0" applyFont="1" applyFill="1" applyBorder="1"/>
    <xf numFmtId="166" fontId="4" fillId="6" borderId="1" xfId="0" applyNumberFormat="1" applyFont="1" applyFill="1" applyBorder="1"/>
    <xf numFmtId="165" fontId="5" fillId="6" borderId="1" xfId="0" applyNumberFormat="1" applyFont="1" applyFill="1" applyBorder="1"/>
    <xf numFmtId="0" fontId="4" fillId="0" borderId="8" xfId="0" applyFont="1" applyBorder="1" applyAlignment="1">
      <alignment horizontal="center"/>
    </xf>
    <xf numFmtId="166" fontId="4" fillId="0" borderId="1" xfId="0" applyNumberFormat="1" applyFont="1" applyBorder="1"/>
    <xf numFmtId="0" fontId="5" fillId="6" borderId="8" xfId="0" applyFont="1" applyFill="1" applyBorder="1"/>
    <xf numFmtId="0" fontId="5" fillId="6" borderId="1" xfId="0" applyFont="1" applyFill="1" applyBorder="1" applyAlignment="1">
      <alignment wrapText="1"/>
    </xf>
    <xf numFmtId="166" fontId="5" fillId="6" borderId="1" xfId="0" applyNumberFormat="1" applyFont="1" applyFill="1" applyBorder="1" applyAlignment="1">
      <alignment vertical="center"/>
    </xf>
    <xf numFmtId="0" fontId="5" fillId="0" borderId="1" xfId="0" applyFont="1" applyBorder="1"/>
    <xf numFmtId="166" fontId="4" fillId="0" borderId="1" xfId="0" applyNumberFormat="1" applyFont="1" applyBorder="1" applyAlignment="1">
      <alignment horizontal="right"/>
    </xf>
    <xf numFmtId="16" fontId="5" fillId="6" borderId="8" xfId="0" applyNumberFormat="1" applyFont="1" applyFill="1" applyBorder="1" applyAlignment="1">
      <alignment horizontal="left"/>
    </xf>
    <xf numFmtId="166" fontId="5" fillId="6" borderId="1" xfId="0" applyNumberFormat="1" applyFont="1" applyFill="1" applyBorder="1" applyAlignment="1">
      <alignment horizontal="right" vertical="center"/>
    </xf>
    <xf numFmtId="165" fontId="5" fillId="6" borderId="1" xfId="0" applyNumberFormat="1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66" fontId="15" fillId="0" borderId="1" xfId="0" applyNumberFormat="1" applyFont="1" applyBorder="1" applyAlignment="1">
      <alignment horizontal="right"/>
    </xf>
    <xf numFmtId="166" fontId="5" fillId="2" borderId="1" xfId="0" applyNumberFormat="1" applyFont="1" applyFill="1" applyBorder="1" applyAlignment="1">
      <alignment horizontal="right" vertical="center"/>
    </xf>
    <xf numFmtId="166" fontId="5" fillId="6" borderId="1" xfId="0" applyNumberFormat="1" applyFont="1" applyFill="1" applyBorder="1" applyAlignment="1">
      <alignment horizontal="right"/>
    </xf>
    <xf numFmtId="0" fontId="5" fillId="2" borderId="8" xfId="0" applyFont="1" applyFill="1" applyBorder="1" applyAlignment="1">
      <alignment vertical="center" wrapText="1"/>
    </xf>
    <xf numFmtId="165" fontId="5" fillId="2" borderId="1" xfId="0" applyNumberFormat="1" applyFont="1" applyFill="1" applyBorder="1"/>
    <xf numFmtId="165" fontId="14" fillId="2" borderId="1" xfId="0" applyNumberFormat="1" applyFont="1" applyFill="1" applyBorder="1" applyAlignment="1">
      <alignment vertical="center"/>
    </xf>
    <xf numFmtId="165" fontId="14" fillId="6" borderId="1" xfId="0" applyNumberFormat="1" applyFont="1" applyFill="1" applyBorder="1"/>
    <xf numFmtId="0" fontId="5" fillId="2" borderId="8" xfId="0" applyFont="1" applyFill="1" applyBorder="1" applyAlignment="1">
      <alignment wrapText="1"/>
    </xf>
    <xf numFmtId="0" fontId="5" fillId="6" borderId="8" xfId="0" applyFont="1" applyFill="1" applyBorder="1" applyAlignment="1">
      <alignment wrapText="1"/>
    </xf>
    <xf numFmtId="165" fontId="5" fillId="6" borderId="1" xfId="0" applyNumberFormat="1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wrapText="1"/>
    </xf>
    <xf numFmtId="166" fontId="5" fillId="4" borderId="1" xfId="0" applyNumberFormat="1" applyFont="1" applyFill="1" applyBorder="1" applyAlignment="1">
      <alignment horizontal="right" vertical="center"/>
    </xf>
    <xf numFmtId="165" fontId="5" fillId="4" borderId="1" xfId="0" applyNumberFormat="1" applyFont="1" applyFill="1" applyBorder="1" applyAlignment="1">
      <alignment horizontal="right" vertical="center"/>
    </xf>
    <xf numFmtId="0" fontId="5" fillId="6" borderId="8" xfId="0" applyFont="1" applyFill="1" applyBorder="1" applyAlignment="1">
      <alignment horizontal="left" vertical="center"/>
    </xf>
    <xf numFmtId="0" fontId="5" fillId="2" borderId="8" xfId="0" applyFont="1" applyFill="1" applyBorder="1"/>
    <xf numFmtId="0" fontId="5" fillId="2" borderId="1" xfId="0" applyFont="1" applyFill="1" applyBorder="1"/>
    <xf numFmtId="166" fontId="5" fillId="2" borderId="1" xfId="0" applyNumberFormat="1" applyFont="1" applyFill="1" applyBorder="1" applyAlignment="1">
      <alignment horizontal="right"/>
    </xf>
    <xf numFmtId="166" fontId="4" fillId="6" borderId="1" xfId="0" applyNumberFormat="1" applyFont="1" applyFill="1" applyBorder="1" applyAlignment="1">
      <alignment horizontal="right"/>
    </xf>
    <xf numFmtId="0" fontId="5" fillId="5" borderId="8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wrapText="1"/>
    </xf>
    <xf numFmtId="166" fontId="5" fillId="5" borderId="1" xfId="0" applyNumberFormat="1" applyFont="1" applyFill="1" applyBorder="1" applyAlignment="1">
      <alignment horizontal="right" vertical="center"/>
    </xf>
    <xf numFmtId="165" fontId="5" fillId="5" borderId="1" xfId="0" applyNumberFormat="1" applyFont="1" applyFill="1" applyBorder="1" applyAlignment="1">
      <alignment vertical="center"/>
    </xf>
    <xf numFmtId="166" fontId="5" fillId="6" borderId="1" xfId="0" applyNumberFormat="1" applyFont="1" applyFill="1" applyBorder="1"/>
    <xf numFmtId="0" fontId="5" fillId="6" borderId="8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center" vertical="center"/>
    </xf>
    <xf numFmtId="4" fontId="10" fillId="6" borderId="1" xfId="0" applyNumberFormat="1" applyFont="1" applyFill="1" applyBorder="1" applyAlignment="1">
      <alignment horizontal="center" vertical="center"/>
    </xf>
    <xf numFmtId="0" fontId="0" fillId="9" borderId="1" xfId="0" applyFill="1" applyBorder="1"/>
    <xf numFmtId="0" fontId="0" fillId="6" borderId="1" xfId="0" applyFill="1" applyBorder="1"/>
    <xf numFmtId="0" fontId="5" fillId="2" borderId="8" xfId="0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right" vertical="center"/>
    </xf>
    <xf numFmtId="0" fontId="5" fillId="6" borderId="8" xfId="0" applyFont="1" applyFill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2" fillId="4" borderId="12" xfId="0" applyFont="1" applyFill="1" applyBorder="1" applyAlignment="1">
      <alignment horizontal="center" vertical="center" wrapText="1"/>
    </xf>
    <xf numFmtId="3" fontId="10" fillId="4" borderId="12" xfId="0" applyNumberFormat="1" applyFont="1" applyFill="1" applyBorder="1" applyAlignment="1">
      <alignment horizontal="center" vertical="center"/>
    </xf>
    <xf numFmtId="167" fontId="10" fillId="4" borderId="12" xfId="0" applyNumberFormat="1" applyFont="1" applyFill="1" applyBorder="1" applyAlignment="1">
      <alignment horizontal="center" vertical="center"/>
    </xf>
    <xf numFmtId="167" fontId="10" fillId="4" borderId="12" xfId="0" applyNumberFormat="1" applyFont="1" applyFill="1" applyBorder="1" applyAlignment="1">
      <alignment horizontal="left" vertical="center"/>
    </xf>
    <xf numFmtId="165" fontId="10" fillId="4" borderId="12" xfId="0" applyNumberFormat="1" applyFont="1" applyFill="1" applyBorder="1" applyAlignment="1">
      <alignment horizontal="right" vertical="center"/>
    </xf>
    <xf numFmtId="165" fontId="10" fillId="4" borderId="12" xfId="0" applyNumberFormat="1" applyFont="1" applyFill="1" applyBorder="1"/>
    <xf numFmtId="165" fontId="0" fillId="4" borderId="12" xfId="0" applyNumberFormat="1" applyFill="1" applyBorder="1"/>
    <xf numFmtId="0" fontId="5" fillId="4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167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/>
    <xf numFmtId="165" fontId="5" fillId="4" borderId="1" xfId="0" applyNumberFormat="1" applyFont="1" applyFill="1" applyBorder="1" applyAlignment="1">
      <alignment vertical="center"/>
    </xf>
    <xf numFmtId="165" fontId="5" fillId="2" borderId="2" xfId="0" applyNumberFormat="1" applyFont="1" applyFill="1" applyBorder="1" applyAlignment="1">
      <alignment vertical="center"/>
    </xf>
    <xf numFmtId="165" fontId="5" fillId="6" borderId="2" xfId="0" applyNumberFormat="1" applyFont="1" applyFill="1" applyBorder="1"/>
    <xf numFmtId="165" fontId="5" fillId="6" borderId="2" xfId="0" applyNumberFormat="1" applyFont="1" applyFill="1" applyBorder="1" applyAlignment="1">
      <alignment vertical="center"/>
    </xf>
    <xf numFmtId="165" fontId="5" fillId="2" borderId="2" xfId="0" applyNumberFormat="1" applyFont="1" applyFill="1" applyBorder="1"/>
    <xf numFmtId="165" fontId="5" fillId="6" borderId="2" xfId="0" applyNumberFormat="1" applyFont="1" applyFill="1" applyBorder="1" applyAlignment="1">
      <alignment horizontal="right" vertical="center"/>
    </xf>
    <xf numFmtId="165" fontId="5" fillId="5" borderId="2" xfId="0" applyNumberFormat="1" applyFont="1" applyFill="1" applyBorder="1" applyAlignment="1">
      <alignment vertical="center"/>
    </xf>
    <xf numFmtId="165" fontId="5" fillId="4" borderId="2" xfId="0" applyNumberFormat="1" applyFont="1" applyFill="1" applyBorder="1" applyAlignment="1">
      <alignment vertical="center"/>
    </xf>
    <xf numFmtId="0" fontId="0" fillId="10" borderId="1" xfId="0" applyFill="1" applyBorder="1"/>
    <xf numFmtId="0" fontId="0" fillId="2" borderId="1" xfId="0" applyFill="1" applyBorder="1"/>
    <xf numFmtId="0" fontId="5" fillId="0" borderId="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/>
    </xf>
    <xf numFmtId="165" fontId="0" fillId="2" borderId="15" xfId="0" applyNumberFormat="1" applyFill="1" applyBorder="1"/>
    <xf numFmtId="165" fontId="0" fillId="6" borderId="15" xfId="0" applyNumberFormat="1" applyFill="1" applyBorder="1"/>
    <xf numFmtId="165" fontId="1" fillId="6" borderId="15" xfId="0" applyNumberFormat="1" applyFont="1" applyFill="1" applyBorder="1" applyAlignment="1">
      <alignment vertical="center"/>
    </xf>
    <xf numFmtId="165" fontId="0" fillId="10" borderId="15" xfId="0" applyNumberFormat="1" applyFill="1" applyBorder="1" applyAlignment="1">
      <alignment vertical="center"/>
    </xf>
    <xf numFmtId="165" fontId="0" fillId="10" borderId="15" xfId="0" applyNumberFormat="1" applyFill="1" applyBorder="1"/>
    <xf numFmtId="165" fontId="0" fillId="6" borderId="15" xfId="0" applyNumberFormat="1" applyFill="1" applyBorder="1" applyAlignment="1">
      <alignment vertical="center"/>
    </xf>
    <xf numFmtId="165" fontId="5" fillId="5" borderId="15" xfId="0" applyNumberFormat="1" applyFont="1" applyFill="1" applyBorder="1" applyAlignment="1">
      <alignment vertical="center"/>
    </xf>
    <xf numFmtId="0" fontId="3" fillId="0" borderId="21" xfId="0" applyFont="1" applyBorder="1"/>
    <xf numFmtId="0" fontId="6" fillId="0" borderId="16" xfId="0" applyFont="1" applyBorder="1"/>
    <xf numFmtId="165" fontId="6" fillId="7" borderId="16" xfId="0" applyNumberFormat="1" applyFont="1" applyFill="1" applyBorder="1"/>
    <xf numFmtId="165" fontId="0" fillId="2" borderId="15" xfId="0" applyNumberFormat="1" applyFill="1" applyBorder="1" applyAlignment="1">
      <alignment vertical="center"/>
    </xf>
    <xf numFmtId="0" fontId="5" fillId="4" borderId="19" xfId="0" applyFont="1" applyFill="1" applyBorder="1" applyAlignment="1">
      <alignment horizontal="center" vertical="center" wrapText="1"/>
    </xf>
    <xf numFmtId="0" fontId="0" fillId="4" borderId="1" xfId="0" applyFill="1" applyBorder="1"/>
    <xf numFmtId="165" fontId="5" fillId="4" borderId="2" xfId="0" applyNumberFormat="1" applyFont="1" applyFill="1" applyBorder="1"/>
    <xf numFmtId="165" fontId="5" fillId="4" borderId="2" xfId="0" applyNumberFormat="1" applyFont="1" applyFill="1" applyBorder="1" applyAlignment="1">
      <alignment horizontal="right" vertical="center"/>
    </xf>
    <xf numFmtId="165" fontId="0" fillId="9" borderId="15" xfId="0" applyNumberFormat="1" applyFill="1" applyBorder="1"/>
    <xf numFmtId="165" fontId="0" fillId="9" borderId="15" xfId="0" applyNumberFormat="1" applyFill="1" applyBorder="1" applyAlignment="1">
      <alignment vertical="center"/>
    </xf>
    <xf numFmtId="165" fontId="17" fillId="7" borderId="16" xfId="0" applyNumberFormat="1" applyFont="1" applyFill="1" applyBorder="1"/>
    <xf numFmtId="165" fontId="1" fillId="7" borderId="20" xfId="0" applyNumberFormat="1" applyFont="1" applyFill="1" applyBorder="1"/>
    <xf numFmtId="165" fontId="1" fillId="9" borderId="17" xfId="0" applyNumberFormat="1" applyFont="1" applyFill="1" applyBorder="1"/>
    <xf numFmtId="0" fontId="0" fillId="0" borderId="0" xfId="0" applyAlignment="1">
      <alignment horizontal="left"/>
    </xf>
    <xf numFmtId="0" fontId="4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166" fontId="5" fillId="3" borderId="1" xfId="0" applyNumberFormat="1" applyFont="1" applyFill="1" applyBorder="1" applyAlignment="1">
      <alignment horizontal="right" vertical="center"/>
    </xf>
    <xf numFmtId="165" fontId="5" fillId="3" borderId="1" xfId="0" applyNumberFormat="1" applyFont="1" applyFill="1" applyBorder="1" applyAlignment="1">
      <alignment horizontal="right" vertical="center"/>
    </xf>
    <xf numFmtId="165" fontId="5" fillId="3" borderId="2" xfId="0" applyNumberFormat="1" applyFont="1" applyFill="1" applyBorder="1" applyAlignment="1">
      <alignment horizontal="right" vertical="center"/>
    </xf>
    <xf numFmtId="0" fontId="0" fillId="3" borderId="1" xfId="0" applyFill="1" applyBorder="1"/>
    <xf numFmtId="165" fontId="0" fillId="3" borderId="15" xfId="0" applyNumberFormat="1" applyFill="1" applyBorder="1"/>
    <xf numFmtId="166" fontId="0" fillId="9" borderId="1" xfId="0" applyNumberFormat="1" applyFill="1" applyBorder="1" applyAlignment="1">
      <alignment vertical="center"/>
    </xf>
    <xf numFmtId="166" fontId="0" fillId="6" borderId="1" xfId="0" applyNumberFormat="1" applyFill="1" applyBorder="1"/>
    <xf numFmtId="166" fontId="0" fillId="9" borderId="1" xfId="0" applyNumberFormat="1" applyFill="1" applyBorder="1"/>
    <xf numFmtId="166" fontId="0" fillId="2" borderId="1" xfId="0" applyNumberFormat="1" applyFill="1" applyBorder="1"/>
    <xf numFmtId="165" fontId="0" fillId="9" borderId="1" xfId="0" applyNumberFormat="1" applyFill="1" applyBorder="1"/>
    <xf numFmtId="165" fontId="16" fillId="9" borderId="1" xfId="0" applyNumberFormat="1" applyFont="1" applyFill="1" applyBorder="1"/>
    <xf numFmtId="165" fontId="14" fillId="6" borderId="1" xfId="0" applyNumberFormat="1" applyFont="1" applyFill="1" applyBorder="1" applyAlignment="1">
      <alignment vertical="center"/>
    </xf>
    <xf numFmtId="165" fontId="14" fillId="9" borderId="1" xfId="0" applyNumberFormat="1" applyFont="1" applyFill="1" applyBorder="1" applyAlignment="1">
      <alignment vertical="center"/>
    </xf>
    <xf numFmtId="165" fontId="19" fillId="9" borderId="1" xfId="0" applyNumberFormat="1" applyFont="1" applyFill="1" applyBorder="1" applyAlignment="1">
      <alignment vertical="center"/>
    </xf>
    <xf numFmtId="165" fontId="5" fillId="9" borderId="1" xfId="0" applyNumberFormat="1" applyFont="1" applyFill="1" applyBorder="1"/>
    <xf numFmtId="165" fontId="14" fillId="9" borderId="1" xfId="0" applyNumberFormat="1" applyFont="1" applyFill="1" applyBorder="1"/>
    <xf numFmtId="165" fontId="5" fillId="9" borderId="15" xfId="0" applyNumberFormat="1" applyFont="1" applyFill="1" applyBorder="1" applyAlignment="1">
      <alignment vertical="center"/>
    </xf>
    <xf numFmtId="165" fontId="19" fillId="2" borderId="1" xfId="0" applyNumberFormat="1" applyFont="1" applyFill="1" applyBorder="1" applyAlignment="1">
      <alignment vertical="center"/>
    </xf>
    <xf numFmtId="165" fontId="19" fillId="6" borderId="1" xfId="0" applyNumberFormat="1" applyFont="1" applyFill="1" applyBorder="1" applyAlignment="1">
      <alignment vertical="center"/>
    </xf>
    <xf numFmtId="165" fontId="17" fillId="9" borderId="1" xfId="0" applyNumberFormat="1" applyFont="1" applyFill="1" applyBorder="1"/>
    <xf numFmtId="165" fontId="1" fillId="2" borderId="15" xfId="0" applyNumberFormat="1" applyFont="1" applyFill="1" applyBorder="1" applyAlignment="1">
      <alignment vertical="center"/>
    </xf>
    <xf numFmtId="165" fontId="19" fillId="5" borderId="1" xfId="0" applyNumberFormat="1" applyFont="1" applyFill="1" applyBorder="1" applyAlignment="1">
      <alignment vertical="center"/>
    </xf>
    <xf numFmtId="165" fontId="16" fillId="9" borderId="16" xfId="0" applyNumberFormat="1" applyFont="1" applyFill="1" applyBorder="1" applyAlignment="1">
      <alignment vertical="center"/>
    </xf>
    <xf numFmtId="0" fontId="10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6" borderId="2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2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 wrapText="1"/>
    </xf>
    <xf numFmtId="0" fontId="10" fillId="6" borderId="3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21" fillId="0" borderId="0" xfId="1" applyFont="1" applyAlignment="1">
      <alignment horizontal="center" wrapText="1"/>
    </xf>
  </cellXfs>
  <cellStyles count="3">
    <cellStyle name="Normalno" xfId="0" builtinId="0"/>
    <cellStyle name="Normalno 2" xfId="2" xr:uid="{818D0DC2-3EC4-4D73-AC57-763EBAFA13E2}"/>
    <cellStyle name="Normalno 3" xfId="1" xr:uid="{D4802359-3CD7-469B-A4F8-B13EF6B515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3A2ED-A9D9-4381-82A4-BB5A0FD5E8D5}">
  <dimension ref="A1:O42"/>
  <sheetViews>
    <sheetView view="pageLayout" zoomScaleNormal="100" workbookViewId="0">
      <selection activeCell="E5" sqref="E5:L7"/>
    </sheetView>
  </sheetViews>
  <sheetFormatPr defaultRowHeight="15" x14ac:dyDescent="0.25"/>
  <cols>
    <col min="5" max="5" width="34.5703125" customWidth="1"/>
    <col min="6" max="6" width="17.28515625" hidden="1" customWidth="1"/>
    <col min="7" max="7" width="21.7109375" customWidth="1"/>
    <col min="8" max="8" width="21.5703125" hidden="1" customWidth="1"/>
    <col min="9" max="9" width="22" customWidth="1"/>
    <col min="10" max="10" width="18.85546875" hidden="1" customWidth="1"/>
    <col min="11" max="11" width="20.7109375" customWidth="1"/>
    <col min="12" max="12" width="14.42578125" customWidth="1"/>
  </cols>
  <sheetData>
    <row r="1" spans="1:15" x14ac:dyDescent="0.25">
      <c r="A1" s="268"/>
      <c r="B1" s="268"/>
      <c r="C1" s="268"/>
      <c r="D1" s="268"/>
      <c r="E1" s="268"/>
    </row>
    <row r="2" spans="1:15" x14ac:dyDescent="0.25">
      <c r="A2" s="241"/>
      <c r="B2" s="241"/>
      <c r="C2" s="241"/>
      <c r="D2" s="241"/>
      <c r="E2" s="241"/>
    </row>
    <row r="3" spans="1:15" ht="15" customHeight="1" x14ac:dyDescent="0.25">
      <c r="A3" s="241"/>
      <c r="B3" s="241"/>
      <c r="C3" s="241"/>
      <c r="D3" s="277" t="s">
        <v>131</v>
      </c>
      <c r="E3" s="277"/>
      <c r="F3" s="277"/>
      <c r="G3" s="277"/>
      <c r="H3" s="277"/>
      <c r="I3" s="277"/>
      <c r="J3" s="277"/>
      <c r="K3" s="277"/>
      <c r="L3" s="277"/>
      <c r="M3" s="277"/>
      <c r="N3" s="267"/>
      <c r="O3" s="267"/>
    </row>
    <row r="4" spans="1:15" x14ac:dyDescent="0.25">
      <c r="A4" s="241"/>
      <c r="B4" s="241"/>
      <c r="C4" s="241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67"/>
      <c r="O4" s="267"/>
    </row>
    <row r="5" spans="1:15" ht="18.75" customHeight="1" x14ac:dyDescent="0.25">
      <c r="E5" s="271" t="s">
        <v>132</v>
      </c>
      <c r="F5" s="272"/>
      <c r="G5" s="272"/>
      <c r="H5" s="272"/>
      <c r="I5" s="272"/>
      <c r="J5" s="272"/>
      <c r="K5" s="272"/>
      <c r="L5" s="272"/>
      <c r="M5" s="1"/>
      <c r="N5" s="1"/>
    </row>
    <row r="6" spans="1:15" ht="18.75" customHeight="1" x14ac:dyDescent="0.25">
      <c r="E6" s="271"/>
      <c r="F6" s="272"/>
      <c r="G6" s="272"/>
      <c r="H6" s="272"/>
      <c r="I6" s="272"/>
      <c r="J6" s="272"/>
      <c r="K6" s="272"/>
      <c r="L6" s="272"/>
      <c r="M6" s="1"/>
      <c r="N6" s="1"/>
    </row>
    <row r="7" spans="1:15" ht="2.25" customHeight="1" x14ac:dyDescent="0.25">
      <c r="E7" s="271"/>
      <c r="F7" s="272"/>
      <c r="G7" s="272"/>
      <c r="H7" s="272"/>
      <c r="I7" s="272"/>
      <c r="J7" s="272"/>
      <c r="K7" s="272"/>
      <c r="L7" s="272"/>
      <c r="M7" s="1"/>
      <c r="N7" s="1"/>
    </row>
    <row r="8" spans="1:15" ht="13.5" customHeight="1" x14ac:dyDescent="0.25">
      <c r="E8" s="27"/>
      <c r="F8" s="27"/>
      <c r="G8" s="27"/>
      <c r="H8" s="27"/>
      <c r="I8" s="275"/>
      <c r="J8" s="276"/>
      <c r="K8" s="276"/>
      <c r="L8" s="276"/>
      <c r="M8" s="1"/>
      <c r="N8" s="1"/>
    </row>
    <row r="9" spans="1:15" x14ac:dyDescent="0.25">
      <c r="E9" s="272" t="s">
        <v>13</v>
      </c>
      <c r="F9" s="272"/>
      <c r="G9" s="272"/>
      <c r="H9" s="272"/>
      <c r="I9" s="272"/>
      <c r="J9" s="272"/>
      <c r="K9" s="272"/>
      <c r="L9" s="272"/>
      <c r="M9" s="1"/>
      <c r="N9" s="1"/>
    </row>
    <row r="10" spans="1:15" x14ac:dyDescent="0.25">
      <c r="E10" s="272"/>
      <c r="F10" s="272"/>
      <c r="G10" s="272"/>
      <c r="H10" s="272"/>
      <c r="I10" s="272"/>
      <c r="J10" s="272"/>
      <c r="K10" s="272"/>
      <c r="L10" s="272"/>
      <c r="M10" s="1"/>
      <c r="N10" s="1"/>
    </row>
    <row r="11" spans="1:15" ht="15" customHeight="1" x14ac:dyDescent="0.25">
      <c r="E11" s="271" t="s">
        <v>14</v>
      </c>
      <c r="F11" s="272"/>
      <c r="G11" s="272"/>
      <c r="H11" s="272"/>
      <c r="I11" s="272"/>
      <c r="J11" s="272"/>
      <c r="K11" s="272"/>
      <c r="L11" s="272"/>
      <c r="M11" s="1"/>
      <c r="N11" s="1"/>
    </row>
    <row r="12" spans="1:15" x14ac:dyDescent="0.25">
      <c r="E12" s="273"/>
      <c r="F12" s="274"/>
      <c r="G12" s="274"/>
      <c r="H12" s="274"/>
      <c r="I12" s="274"/>
      <c r="J12" s="274"/>
      <c r="K12" s="274"/>
      <c r="L12" s="274"/>
    </row>
    <row r="13" spans="1:15" ht="30" x14ac:dyDescent="0.25">
      <c r="E13" s="31"/>
      <c r="F13" s="32"/>
      <c r="G13" s="33" t="s">
        <v>15</v>
      </c>
      <c r="H13" s="33"/>
      <c r="I13" s="197" t="s">
        <v>99</v>
      </c>
      <c r="J13" s="34" t="s">
        <v>99</v>
      </c>
      <c r="K13" s="197" t="s">
        <v>115</v>
      </c>
      <c r="L13" s="34" t="s">
        <v>125</v>
      </c>
    </row>
    <row r="14" spans="1:15" x14ac:dyDescent="0.25">
      <c r="E14" s="31"/>
      <c r="F14" s="32"/>
      <c r="G14" s="33" t="s">
        <v>54</v>
      </c>
      <c r="H14" s="33"/>
      <c r="I14" s="197" t="s">
        <v>54</v>
      </c>
      <c r="J14" s="34" t="s">
        <v>54</v>
      </c>
      <c r="K14" s="197" t="s">
        <v>54</v>
      </c>
      <c r="L14" s="34" t="s">
        <v>54</v>
      </c>
    </row>
    <row r="15" spans="1:15" x14ac:dyDescent="0.25">
      <c r="E15" s="35" t="s">
        <v>0</v>
      </c>
      <c r="F15" s="36">
        <f>F18-77500</f>
        <v>12780400</v>
      </c>
      <c r="G15" s="37">
        <v>1696254</v>
      </c>
      <c r="H15" s="37">
        <v>11430200</v>
      </c>
      <c r="I15" s="40">
        <v>1769282</v>
      </c>
      <c r="J15" s="38">
        <v>1769282</v>
      </c>
      <c r="K15" s="40">
        <v>1757594</v>
      </c>
      <c r="L15" s="38">
        <v>1758894</v>
      </c>
    </row>
    <row r="16" spans="1:15" x14ac:dyDescent="0.25">
      <c r="E16" s="31" t="s">
        <v>1</v>
      </c>
      <c r="F16" s="39">
        <v>12780400</v>
      </c>
      <c r="G16" s="40">
        <v>1696254</v>
      </c>
      <c r="H16" s="41">
        <v>11430200</v>
      </c>
      <c r="I16" s="40">
        <v>1769282</v>
      </c>
      <c r="J16" s="38">
        <v>1769282</v>
      </c>
      <c r="K16" s="40">
        <v>1757594</v>
      </c>
      <c r="L16" s="38">
        <v>1757594</v>
      </c>
    </row>
    <row r="17" spans="5:12" ht="29.25" x14ac:dyDescent="0.25">
      <c r="E17" s="42" t="s">
        <v>2</v>
      </c>
      <c r="F17" s="43">
        <v>0</v>
      </c>
      <c r="G17" s="44">
        <v>0</v>
      </c>
      <c r="H17" s="44">
        <v>0</v>
      </c>
      <c r="I17" s="198">
        <v>0</v>
      </c>
      <c r="J17" s="45">
        <v>0</v>
      </c>
      <c r="K17" s="198">
        <v>0</v>
      </c>
      <c r="L17" s="45">
        <v>0</v>
      </c>
    </row>
    <row r="18" spans="5:12" x14ac:dyDescent="0.25">
      <c r="E18" s="35" t="s">
        <v>3</v>
      </c>
      <c r="F18" s="36">
        <v>12857900</v>
      </c>
      <c r="G18" s="37">
        <v>1706540</v>
      </c>
      <c r="H18" s="37">
        <v>11430200</v>
      </c>
      <c r="I18" s="199">
        <v>1807038</v>
      </c>
      <c r="J18" s="46">
        <v>1807038</v>
      </c>
      <c r="K18" s="199">
        <v>1795350</v>
      </c>
      <c r="L18" s="46">
        <v>1796650</v>
      </c>
    </row>
    <row r="19" spans="5:12" x14ac:dyDescent="0.25">
      <c r="E19" s="31" t="s">
        <v>4</v>
      </c>
      <c r="F19" s="39">
        <f>F18-F20</f>
        <v>12653900</v>
      </c>
      <c r="G19" s="41">
        <v>1679464</v>
      </c>
      <c r="H19" s="41">
        <f>H18-H20</f>
        <v>11376200</v>
      </c>
      <c r="I19" s="40">
        <f>I18-I20</f>
        <v>1776095</v>
      </c>
      <c r="J19" s="38">
        <f t="shared" ref="J19:K19" si="0">J18-J20</f>
        <v>1776095</v>
      </c>
      <c r="K19" s="40">
        <f t="shared" si="0"/>
        <v>1771670</v>
      </c>
      <c r="L19" s="38">
        <f t="shared" ref="L19" si="1">L18-L20</f>
        <v>1771970</v>
      </c>
    </row>
    <row r="20" spans="5:12" ht="29.25" customHeight="1" x14ac:dyDescent="0.25">
      <c r="E20" s="47" t="s">
        <v>5</v>
      </c>
      <c r="F20" s="39">
        <v>204000</v>
      </c>
      <c r="G20" s="48">
        <v>27076</v>
      </c>
      <c r="H20" s="41">
        <v>54000</v>
      </c>
      <c r="I20" s="200">
        <v>30943</v>
      </c>
      <c r="J20" s="49">
        <v>30943</v>
      </c>
      <c r="K20" s="200">
        <v>23680</v>
      </c>
      <c r="L20" s="49">
        <v>24680</v>
      </c>
    </row>
    <row r="21" spans="5:12" x14ac:dyDescent="0.25">
      <c r="E21" s="31" t="s">
        <v>6</v>
      </c>
      <c r="F21" s="39">
        <f>F15-F18</f>
        <v>-77500</v>
      </c>
      <c r="G21" s="41">
        <f>G15-G18</f>
        <v>-10286</v>
      </c>
      <c r="H21" s="50">
        <v>0</v>
      </c>
      <c r="I21" s="201">
        <f>I15-I18</f>
        <v>-37756</v>
      </c>
      <c r="J21" s="51">
        <f t="shared" ref="J21:K21" si="2">J15-J18</f>
        <v>-37756</v>
      </c>
      <c r="K21" s="201">
        <f t="shared" si="2"/>
        <v>-37756</v>
      </c>
      <c r="L21" s="51">
        <f t="shared" ref="L21" si="3">L15-L18</f>
        <v>-37756</v>
      </c>
    </row>
    <row r="22" spans="5:12" x14ac:dyDescent="0.25">
      <c r="E22" s="52"/>
      <c r="F22" s="53"/>
      <c r="G22" s="54"/>
      <c r="H22" s="54"/>
      <c r="I22" s="54"/>
      <c r="J22" s="55"/>
    </row>
    <row r="23" spans="5:12" x14ac:dyDescent="0.25">
      <c r="E23" s="269" t="s">
        <v>17</v>
      </c>
      <c r="F23" s="269"/>
      <c r="G23" s="269"/>
      <c r="H23" s="269"/>
      <c r="I23" s="269"/>
      <c r="J23" s="269"/>
    </row>
    <row r="24" spans="5:12" x14ac:dyDescent="0.25">
      <c r="E24" s="56"/>
      <c r="F24" s="56"/>
      <c r="G24" s="56"/>
      <c r="H24" s="56"/>
      <c r="I24" s="56"/>
      <c r="J24" s="56"/>
    </row>
    <row r="25" spans="5:12" ht="30" customHeight="1" x14ac:dyDescent="0.25">
      <c r="E25" s="31"/>
      <c r="F25" s="32"/>
      <c r="G25" s="33" t="s">
        <v>15</v>
      </c>
      <c r="H25" s="33"/>
      <c r="I25" s="197" t="s">
        <v>101</v>
      </c>
      <c r="J25" s="34" t="s">
        <v>118</v>
      </c>
      <c r="K25" s="197" t="s">
        <v>120</v>
      </c>
      <c r="L25" s="34" t="s">
        <v>123</v>
      </c>
    </row>
    <row r="26" spans="5:12" ht="30.75" customHeight="1" x14ac:dyDescent="0.25">
      <c r="E26" s="47" t="s">
        <v>9</v>
      </c>
      <c r="F26" s="31"/>
      <c r="G26" s="57">
        <v>0</v>
      </c>
      <c r="H26" s="57"/>
      <c r="I26" s="202">
        <v>0</v>
      </c>
      <c r="J26" s="58">
        <v>0</v>
      </c>
      <c r="K26" s="202">
        <v>0</v>
      </c>
      <c r="L26" s="58">
        <v>0</v>
      </c>
    </row>
    <row r="27" spans="5:12" ht="29.25" customHeight="1" x14ac:dyDescent="0.25">
      <c r="E27" s="47" t="s">
        <v>10</v>
      </c>
      <c r="F27" s="47"/>
      <c r="G27" s="57">
        <v>0</v>
      </c>
      <c r="H27" s="57"/>
      <c r="I27" s="202">
        <v>0</v>
      </c>
      <c r="J27" s="58">
        <v>0</v>
      </c>
      <c r="K27" s="202">
        <v>0</v>
      </c>
      <c r="L27" s="58">
        <v>0</v>
      </c>
    </row>
    <row r="28" spans="5:12" x14ac:dyDescent="0.25">
      <c r="E28" s="59" t="s">
        <v>11</v>
      </c>
      <c r="F28" s="60"/>
      <c r="G28" s="61"/>
      <c r="H28" s="61"/>
      <c r="I28" s="203"/>
      <c r="J28" s="62"/>
      <c r="K28" s="203"/>
      <c r="L28" s="62"/>
    </row>
    <row r="29" spans="5:12" x14ac:dyDescent="0.25">
      <c r="E29" s="63"/>
      <c r="F29" s="63"/>
      <c r="G29" s="64"/>
      <c r="H29" s="64"/>
      <c r="I29" s="64"/>
      <c r="J29" s="64"/>
    </row>
    <row r="30" spans="5:12" x14ac:dyDescent="0.25">
      <c r="E30" s="269" t="s">
        <v>18</v>
      </c>
      <c r="F30" s="270"/>
      <c r="G30" s="270"/>
      <c r="H30" s="270"/>
      <c r="I30" s="270"/>
      <c r="J30" s="270"/>
    </row>
    <row r="31" spans="5:12" x14ac:dyDescent="0.25">
      <c r="E31" s="65"/>
      <c r="F31" s="65"/>
      <c r="G31" s="65"/>
      <c r="H31" s="65"/>
      <c r="I31" s="65"/>
      <c r="J31" s="65"/>
    </row>
    <row r="32" spans="5:12" ht="30" x14ac:dyDescent="0.25">
      <c r="E32" s="31"/>
      <c r="F32" s="32"/>
      <c r="G32" s="33" t="s">
        <v>15</v>
      </c>
      <c r="H32" s="33"/>
      <c r="I32" s="197" t="s">
        <v>102</v>
      </c>
      <c r="J32" s="34" t="s">
        <v>119</v>
      </c>
      <c r="K32" s="197" t="s">
        <v>121</v>
      </c>
      <c r="L32" s="34" t="s">
        <v>124</v>
      </c>
    </row>
    <row r="33" spans="5:12" x14ac:dyDescent="0.25">
      <c r="E33" s="31"/>
      <c r="F33" s="32"/>
      <c r="G33" s="33" t="s">
        <v>54</v>
      </c>
      <c r="H33" s="33"/>
      <c r="I33" s="197" t="s">
        <v>54</v>
      </c>
      <c r="J33" s="34" t="s">
        <v>54</v>
      </c>
      <c r="K33" s="197" t="s">
        <v>54</v>
      </c>
      <c r="L33" s="34" t="s">
        <v>54</v>
      </c>
    </row>
    <row r="34" spans="5:12" ht="29.25" x14ac:dyDescent="0.25">
      <c r="E34" s="66" t="s">
        <v>7</v>
      </c>
      <c r="F34" s="67">
        <v>77500</v>
      </c>
      <c r="G34" s="68">
        <f>F34/7.5345</f>
        <v>10286.017652133518</v>
      </c>
      <c r="H34" s="68"/>
      <c r="I34" s="199">
        <v>37756</v>
      </c>
      <c r="J34" s="46">
        <v>37756</v>
      </c>
      <c r="K34" s="199">
        <v>37756</v>
      </c>
      <c r="L34" s="46">
        <v>37756</v>
      </c>
    </row>
    <row r="35" spans="5:12" ht="44.25" customHeight="1" x14ac:dyDescent="0.25">
      <c r="E35" s="66" t="s">
        <v>8</v>
      </c>
      <c r="F35" s="69">
        <v>77500</v>
      </c>
      <c r="G35" s="68">
        <f>F35/7.5345</f>
        <v>10286.017652133518</v>
      </c>
      <c r="H35" s="68"/>
      <c r="I35" s="199">
        <v>37756</v>
      </c>
      <c r="J35" s="46">
        <v>37756</v>
      </c>
      <c r="K35" s="199">
        <v>37756</v>
      </c>
      <c r="L35" s="46">
        <v>37756</v>
      </c>
    </row>
    <row r="36" spans="5:12" x14ac:dyDescent="0.25">
      <c r="E36" s="60" t="s">
        <v>12</v>
      </c>
      <c r="F36" s="60"/>
      <c r="G36" s="61">
        <v>0</v>
      </c>
      <c r="H36" s="61"/>
      <c r="I36" s="203">
        <v>0</v>
      </c>
      <c r="J36" s="62">
        <v>0</v>
      </c>
      <c r="K36" s="203">
        <v>0</v>
      </c>
      <c r="L36" s="62">
        <v>0</v>
      </c>
    </row>
    <row r="37" spans="5:12" ht="14.25" customHeight="1" x14ac:dyDescent="0.25">
      <c r="E37" s="70" t="s">
        <v>107</v>
      </c>
      <c r="F37" s="70"/>
      <c r="G37" s="70"/>
      <c r="H37" s="70"/>
      <c r="I37" s="70"/>
      <c r="J37" s="70"/>
    </row>
    <row r="38" spans="5:12" x14ac:dyDescent="0.25">
      <c r="E38" s="70" t="s">
        <v>109</v>
      </c>
      <c r="F38" s="70"/>
      <c r="G38" s="70"/>
      <c r="H38" s="70"/>
      <c r="I38" s="70"/>
      <c r="J38" s="70"/>
    </row>
    <row r="39" spans="5:12" x14ac:dyDescent="0.25">
      <c r="E39" s="70" t="s">
        <v>108</v>
      </c>
      <c r="F39" s="70"/>
      <c r="G39" s="70"/>
      <c r="H39" s="70"/>
      <c r="I39" s="70"/>
      <c r="J39" s="70"/>
    </row>
    <row r="40" spans="5:12" x14ac:dyDescent="0.25">
      <c r="E40" s="70"/>
      <c r="F40" s="70"/>
      <c r="G40" s="70"/>
      <c r="H40" s="70"/>
      <c r="I40" s="70"/>
      <c r="J40" s="70"/>
    </row>
    <row r="41" spans="5:12" x14ac:dyDescent="0.25">
      <c r="E41" s="70" t="s">
        <v>106</v>
      </c>
      <c r="F41" s="70"/>
      <c r="G41" s="70"/>
      <c r="H41" s="70"/>
      <c r="I41" s="70"/>
      <c r="J41" s="70"/>
    </row>
    <row r="42" spans="5:12" x14ac:dyDescent="0.25">
      <c r="E42" s="70" t="s">
        <v>93</v>
      </c>
      <c r="F42" s="70"/>
      <c r="G42" s="70"/>
      <c r="H42" s="70"/>
      <c r="I42" s="70"/>
      <c r="J42" s="70"/>
    </row>
  </sheetData>
  <mergeCells count="8">
    <mergeCell ref="A1:E1"/>
    <mergeCell ref="E23:J23"/>
    <mergeCell ref="E30:J30"/>
    <mergeCell ref="E5:L7"/>
    <mergeCell ref="E9:L10"/>
    <mergeCell ref="E11:L12"/>
    <mergeCell ref="I8:L8"/>
    <mergeCell ref="D3:M4"/>
  </mergeCells>
  <phoneticPr fontId="18" type="noConversion"/>
  <pageMargins left="3.937007874015748E-2" right="3.937007874015748E-2" top="0.19685039370078741" bottom="0.15748031496062992" header="0.31496062992125984" footer="0.31496062992125984"/>
  <pageSetup paperSize="9" scale="80" orientation="landscape" r:id="rId1"/>
  <headerFooter>
    <oddHeader>&amp;LDječji vrtić Trogir - Financijski plan za 2023. godinu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C436F-12FB-45C7-939D-9C48A6218D03}">
  <dimension ref="C1:T72"/>
  <sheetViews>
    <sheetView workbookViewId="0">
      <selection activeCell="C4" sqref="C4:N5"/>
    </sheetView>
  </sheetViews>
  <sheetFormatPr defaultRowHeight="15" x14ac:dyDescent="0.25"/>
  <cols>
    <col min="3" max="3" width="9.140625" customWidth="1"/>
    <col min="4" max="4" width="8.7109375" customWidth="1"/>
    <col min="5" max="5" width="6.42578125" customWidth="1"/>
    <col min="7" max="7" width="32.42578125" customWidth="1"/>
    <col min="8" max="8" width="17" hidden="1" customWidth="1"/>
    <col min="9" max="9" width="22.7109375" customWidth="1"/>
    <col min="10" max="10" width="2.7109375" hidden="1" customWidth="1"/>
    <col min="11" max="11" width="20.28515625" customWidth="1"/>
    <col min="12" max="12" width="3.5703125" hidden="1" customWidth="1"/>
    <col min="13" max="13" width="20.85546875" customWidth="1"/>
    <col min="14" max="14" width="16" customWidth="1"/>
    <col min="15" max="15" width="12.42578125" bestFit="1" customWidth="1"/>
    <col min="16" max="16" width="11.7109375" bestFit="1" customWidth="1"/>
    <col min="17" max="17" width="10.140625" bestFit="1" customWidth="1"/>
    <col min="18" max="18" width="11.7109375" bestFit="1" customWidth="1"/>
    <col min="20" max="20" width="11.7109375" bestFit="1" customWidth="1"/>
  </cols>
  <sheetData>
    <row r="1" spans="3:14" x14ac:dyDescent="0.25">
      <c r="C1" s="296" t="s">
        <v>129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</row>
    <row r="2" spans="3:14" ht="15" customHeight="1" x14ac:dyDescent="0.25">
      <c r="C2" s="297" t="s">
        <v>130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spans="3:14" x14ac:dyDescent="0.25"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</row>
    <row r="4" spans="3:14" ht="15" customHeight="1" x14ac:dyDescent="0.25">
      <c r="C4" s="318" t="s">
        <v>133</v>
      </c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</row>
    <row r="5" spans="3:14" x14ac:dyDescent="0.25"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</row>
    <row r="6" spans="3:14" x14ac:dyDescent="0.25">
      <c r="C6" s="319" t="s">
        <v>13</v>
      </c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</row>
    <row r="7" spans="3:14" x14ac:dyDescent="0.25"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3:14" x14ac:dyDescent="0.25">
      <c r="C8" s="319" t="s">
        <v>19</v>
      </c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</row>
    <row r="9" spans="3:14" x14ac:dyDescent="0.25"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3:14" x14ac:dyDescent="0.25">
      <c r="C10" s="280" t="s">
        <v>1</v>
      </c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</row>
    <row r="11" spans="3:14" x14ac:dyDescent="0.25"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3:14" ht="30" x14ac:dyDescent="0.25">
      <c r="C12" s="73" t="s">
        <v>20</v>
      </c>
      <c r="D12" s="73" t="s">
        <v>21</v>
      </c>
      <c r="E12" s="74" t="s">
        <v>22</v>
      </c>
      <c r="F12" s="292" t="s">
        <v>23</v>
      </c>
      <c r="G12" s="293"/>
      <c r="H12" s="77"/>
      <c r="I12" s="74" t="s">
        <v>15</v>
      </c>
      <c r="J12" s="78"/>
      <c r="K12" s="125" t="s">
        <v>103</v>
      </c>
      <c r="L12" s="78"/>
      <c r="M12" s="125" t="s">
        <v>115</v>
      </c>
      <c r="N12" s="125" t="s">
        <v>125</v>
      </c>
    </row>
    <row r="13" spans="3:14" x14ac:dyDescent="0.25">
      <c r="C13" s="289"/>
      <c r="D13" s="290"/>
      <c r="E13" s="290"/>
      <c r="F13" s="290"/>
      <c r="G13" s="291"/>
      <c r="H13" s="78" t="s">
        <v>53</v>
      </c>
      <c r="I13" s="78" t="s">
        <v>54</v>
      </c>
      <c r="J13" s="78"/>
      <c r="K13" s="79" t="s">
        <v>54</v>
      </c>
      <c r="L13" s="78"/>
      <c r="M13" s="79" t="s">
        <v>54</v>
      </c>
      <c r="N13" s="79" t="s">
        <v>54</v>
      </c>
    </row>
    <row r="14" spans="3:14" x14ac:dyDescent="0.25">
      <c r="C14" s="80">
        <v>6</v>
      </c>
      <c r="D14" s="81"/>
      <c r="E14" s="81"/>
      <c r="F14" s="281" t="s">
        <v>24</v>
      </c>
      <c r="G14" s="282"/>
      <c r="H14" s="82">
        <f t="shared" ref="H14:J14" si="0">H15+H20+H22+H25+H27</f>
        <v>12780400</v>
      </c>
      <c r="I14" s="83">
        <f t="shared" si="0"/>
        <v>1706540.2412237043</v>
      </c>
      <c r="J14" s="84">
        <f t="shared" si="0"/>
        <v>11400728.369500298</v>
      </c>
      <c r="K14" s="83">
        <f>K15+K20+K22+K25+K27</f>
        <v>1807038</v>
      </c>
      <c r="L14" s="83">
        <f t="shared" ref="L14:M14" si="1">L15+L20+L22+L25+L27</f>
        <v>1807038</v>
      </c>
      <c r="M14" s="83">
        <f t="shared" si="1"/>
        <v>1795350</v>
      </c>
      <c r="N14" s="83">
        <f>N15+N20+N22+N25+N27</f>
        <v>1796650</v>
      </c>
    </row>
    <row r="15" spans="3:14" ht="33.75" customHeight="1" x14ac:dyDescent="0.25">
      <c r="C15" s="85"/>
      <c r="D15" s="86">
        <v>63</v>
      </c>
      <c r="E15" s="85"/>
      <c r="F15" s="283" t="s">
        <v>25</v>
      </c>
      <c r="G15" s="284"/>
      <c r="H15" s="87">
        <f>H16+H17+H19</f>
        <v>1365000</v>
      </c>
      <c r="I15" s="88">
        <f>I16+I17+I19</f>
        <v>181166</v>
      </c>
      <c r="J15" s="88">
        <f>J16+J17+J19</f>
        <v>65528.369500298628</v>
      </c>
      <c r="K15" s="88">
        <f>K16+K17+K18+K19</f>
        <v>187367</v>
      </c>
      <c r="L15" s="88">
        <f t="shared" ref="L15" si="2">L16+L17+L18+L19</f>
        <v>187367</v>
      </c>
      <c r="M15" s="88">
        <f>M16+M17+M18+M19</f>
        <v>173979</v>
      </c>
      <c r="N15" s="88">
        <f>N16+N17+N18+N19</f>
        <v>173479</v>
      </c>
    </row>
    <row r="16" spans="3:14" ht="27.75" customHeight="1" x14ac:dyDescent="0.25">
      <c r="C16" s="89"/>
      <c r="D16" s="89"/>
      <c r="E16" s="90">
        <v>44</v>
      </c>
      <c r="F16" s="300" t="s">
        <v>26</v>
      </c>
      <c r="G16" s="301"/>
      <c r="H16" s="91">
        <v>30000</v>
      </c>
      <c r="I16" s="92">
        <v>3981</v>
      </c>
      <c r="J16" s="92">
        <f t="shared" ref="J16" si="3">I16/7.5345</f>
        <v>528.36950029862624</v>
      </c>
      <c r="K16" s="93">
        <v>3981</v>
      </c>
      <c r="L16" s="93">
        <v>3981</v>
      </c>
      <c r="M16" s="93">
        <v>3981</v>
      </c>
      <c r="N16" s="93">
        <v>3981</v>
      </c>
    </row>
    <row r="17" spans="3:18" ht="23.25" customHeight="1" x14ac:dyDescent="0.25">
      <c r="C17" s="89"/>
      <c r="D17" s="89"/>
      <c r="E17" s="90">
        <v>54</v>
      </c>
      <c r="F17" s="300" t="s">
        <v>28</v>
      </c>
      <c r="G17" s="301"/>
      <c r="H17" s="91">
        <v>1270000</v>
      </c>
      <c r="I17" s="92">
        <v>168559</v>
      </c>
      <c r="J17" s="92">
        <v>0</v>
      </c>
      <c r="K17" s="93">
        <v>143754</v>
      </c>
      <c r="L17" s="93">
        <v>143754</v>
      </c>
      <c r="M17" s="93">
        <v>129366</v>
      </c>
      <c r="N17" s="93">
        <v>129366</v>
      </c>
    </row>
    <row r="18" spans="3:18" ht="23.25" customHeight="1" x14ac:dyDescent="0.25">
      <c r="C18" s="89"/>
      <c r="D18" s="89"/>
      <c r="E18" s="96">
        <v>92</v>
      </c>
      <c r="F18" s="314" t="s">
        <v>113</v>
      </c>
      <c r="G18" s="315"/>
      <c r="H18" s="190"/>
      <c r="I18" s="111">
        <v>0</v>
      </c>
      <c r="J18" s="111"/>
      <c r="K18" s="111">
        <v>24805</v>
      </c>
      <c r="L18" s="111">
        <v>24805</v>
      </c>
      <c r="M18" s="111">
        <v>24805</v>
      </c>
      <c r="N18" s="111">
        <v>24805</v>
      </c>
    </row>
    <row r="19" spans="3:18" ht="29.25" customHeight="1" x14ac:dyDescent="0.25">
      <c r="C19" s="89"/>
      <c r="D19" s="89"/>
      <c r="E19" s="90">
        <v>55</v>
      </c>
      <c r="F19" s="300" t="s">
        <v>27</v>
      </c>
      <c r="G19" s="301"/>
      <c r="H19" s="91">
        <v>65000</v>
      </c>
      <c r="I19" s="92">
        <v>8626</v>
      </c>
      <c r="J19" s="92">
        <v>65000</v>
      </c>
      <c r="K19" s="93">
        <v>14827</v>
      </c>
      <c r="L19" s="93">
        <v>14827</v>
      </c>
      <c r="M19" s="93">
        <v>15827</v>
      </c>
      <c r="N19" s="93">
        <v>15327</v>
      </c>
    </row>
    <row r="20" spans="3:18" x14ac:dyDescent="0.25">
      <c r="C20" s="85"/>
      <c r="D20" s="94">
        <v>64</v>
      </c>
      <c r="E20" s="85"/>
      <c r="F20" s="294" t="s">
        <v>29</v>
      </c>
      <c r="G20" s="295"/>
      <c r="H20" s="87">
        <v>400</v>
      </c>
      <c r="I20" s="88">
        <v>54</v>
      </c>
      <c r="J20" s="88">
        <v>200</v>
      </c>
      <c r="K20" s="88">
        <v>54</v>
      </c>
      <c r="L20" s="88">
        <v>54</v>
      </c>
      <c r="M20" s="88">
        <v>54</v>
      </c>
      <c r="N20" s="88">
        <v>54</v>
      </c>
    </row>
    <row r="21" spans="3:18" x14ac:dyDescent="0.25">
      <c r="C21" s="89"/>
      <c r="D21" s="89"/>
      <c r="E21" s="90">
        <v>32</v>
      </c>
      <c r="F21" s="287" t="s">
        <v>30</v>
      </c>
      <c r="G21" s="288"/>
      <c r="H21" s="91">
        <v>400</v>
      </c>
      <c r="I21" s="92">
        <v>54</v>
      </c>
      <c r="J21" s="92">
        <v>200</v>
      </c>
      <c r="K21" s="93">
        <v>54</v>
      </c>
      <c r="L21" s="93">
        <v>54</v>
      </c>
      <c r="M21" s="93">
        <v>54</v>
      </c>
      <c r="N21" s="93">
        <v>54</v>
      </c>
    </row>
    <row r="22" spans="3:18" ht="45" customHeight="1" x14ac:dyDescent="0.25">
      <c r="C22" s="85"/>
      <c r="D22" s="86">
        <v>65</v>
      </c>
      <c r="E22" s="85"/>
      <c r="F22" s="285" t="s">
        <v>31</v>
      </c>
      <c r="G22" s="286"/>
      <c r="H22" s="87">
        <v>2000000</v>
      </c>
      <c r="I22" s="88">
        <f>I23+I24</f>
        <v>275735</v>
      </c>
      <c r="J22" s="88">
        <v>2000000</v>
      </c>
      <c r="K22" s="88">
        <f>K23+K24</f>
        <v>278400</v>
      </c>
      <c r="L22" s="88">
        <f t="shared" ref="L22" si="4">L23+L24</f>
        <v>278400</v>
      </c>
      <c r="M22" s="88">
        <f>M23+M24</f>
        <v>278600</v>
      </c>
      <c r="N22" s="88">
        <f>N23+N24</f>
        <v>278600</v>
      </c>
    </row>
    <row r="23" spans="3:18" x14ac:dyDescent="0.25">
      <c r="C23" s="89"/>
      <c r="D23" s="89"/>
      <c r="E23" s="90">
        <v>44</v>
      </c>
      <c r="F23" s="287" t="s">
        <v>32</v>
      </c>
      <c r="G23" s="288"/>
      <c r="H23" s="91">
        <v>2000000</v>
      </c>
      <c r="I23" s="92">
        <v>265449</v>
      </c>
      <c r="J23" s="92">
        <v>2000000</v>
      </c>
      <c r="K23" s="93">
        <v>265449</v>
      </c>
      <c r="L23" s="93">
        <v>265449</v>
      </c>
      <c r="M23" s="93">
        <v>265649</v>
      </c>
      <c r="N23" s="93">
        <v>265649</v>
      </c>
      <c r="R23" s="2"/>
    </row>
    <row r="24" spans="3:18" x14ac:dyDescent="0.25">
      <c r="C24" s="89"/>
      <c r="D24" s="89"/>
      <c r="E24" s="96">
        <v>92</v>
      </c>
      <c r="F24" s="278" t="s">
        <v>113</v>
      </c>
      <c r="G24" s="279"/>
      <c r="H24" s="190"/>
      <c r="I24" s="111">
        <v>10286</v>
      </c>
      <c r="J24" s="111"/>
      <c r="K24" s="111">
        <v>12951</v>
      </c>
      <c r="L24" s="111">
        <v>12951</v>
      </c>
      <c r="M24" s="111">
        <v>12951</v>
      </c>
      <c r="N24" s="111">
        <v>12951</v>
      </c>
      <c r="R24" s="2"/>
    </row>
    <row r="25" spans="3:18" ht="58.5" customHeight="1" x14ac:dyDescent="0.25">
      <c r="C25" s="85"/>
      <c r="D25" s="86">
        <v>66</v>
      </c>
      <c r="E25" s="85"/>
      <c r="F25" s="285" t="s">
        <v>36</v>
      </c>
      <c r="G25" s="286"/>
      <c r="H25" s="87">
        <v>10000</v>
      </c>
      <c r="I25" s="88">
        <f t="shared" ref="I25:I28" si="5">H25/7.5345</f>
        <v>1327.2280841462605</v>
      </c>
      <c r="J25" s="88">
        <v>10000</v>
      </c>
      <c r="K25" s="88">
        <v>1327</v>
      </c>
      <c r="L25" s="88">
        <v>1327</v>
      </c>
      <c r="M25" s="88">
        <v>1327</v>
      </c>
      <c r="N25" s="88">
        <v>1327</v>
      </c>
    </row>
    <row r="26" spans="3:18" x14ac:dyDescent="0.25">
      <c r="C26" s="89"/>
      <c r="D26" s="89"/>
      <c r="E26" s="95">
        <v>62</v>
      </c>
      <c r="F26" s="287" t="s">
        <v>33</v>
      </c>
      <c r="G26" s="288"/>
      <c r="H26" s="91">
        <v>10000</v>
      </c>
      <c r="I26" s="92">
        <f t="shared" si="5"/>
        <v>1327.2280841462605</v>
      </c>
      <c r="J26" s="92">
        <v>10000</v>
      </c>
      <c r="K26" s="93">
        <v>1327</v>
      </c>
      <c r="L26" s="93">
        <v>1327</v>
      </c>
      <c r="M26" s="93">
        <v>1327</v>
      </c>
      <c r="N26" s="93">
        <v>1327</v>
      </c>
    </row>
    <row r="27" spans="3:18" ht="44.25" customHeight="1" x14ac:dyDescent="0.25">
      <c r="C27" s="85"/>
      <c r="D27" s="86">
        <v>67</v>
      </c>
      <c r="E27" s="85"/>
      <c r="F27" s="283" t="s">
        <v>34</v>
      </c>
      <c r="G27" s="284"/>
      <c r="H27" s="87">
        <v>9405000</v>
      </c>
      <c r="I27" s="88">
        <f t="shared" si="5"/>
        <v>1248258.013139558</v>
      </c>
      <c r="J27" s="88">
        <v>9325000</v>
      </c>
      <c r="K27" s="88">
        <v>1339890</v>
      </c>
      <c r="L27" s="88">
        <v>1339890</v>
      </c>
      <c r="M27" s="88">
        <v>1341390</v>
      </c>
      <c r="N27" s="88">
        <v>1343190</v>
      </c>
    </row>
    <row r="28" spans="3:18" x14ac:dyDescent="0.25">
      <c r="C28" s="89"/>
      <c r="D28" s="89"/>
      <c r="E28" s="95">
        <v>11</v>
      </c>
      <c r="F28" s="287" t="s">
        <v>35</v>
      </c>
      <c r="G28" s="288"/>
      <c r="H28" s="91">
        <v>9405000</v>
      </c>
      <c r="I28" s="92">
        <f t="shared" si="5"/>
        <v>1248258.013139558</v>
      </c>
      <c r="J28" s="92">
        <v>9325000</v>
      </c>
      <c r="K28" s="93">
        <v>1339890</v>
      </c>
      <c r="L28" s="93">
        <v>1339890</v>
      </c>
      <c r="M28" s="93">
        <v>1341390</v>
      </c>
      <c r="N28" s="93">
        <v>1343190</v>
      </c>
    </row>
    <row r="29" spans="3:18" x14ac:dyDescent="0.25"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3:18" x14ac:dyDescent="0.25">
      <c r="C30" s="72"/>
      <c r="D30" s="72"/>
      <c r="E30" s="72"/>
      <c r="F30" s="72"/>
      <c r="G30" s="72"/>
      <c r="H30" s="72"/>
      <c r="I30" s="72"/>
      <c r="J30" s="72"/>
      <c r="K30" s="72"/>
      <c r="L30" s="72"/>
    </row>
    <row r="31" spans="3:18" x14ac:dyDescent="0.25"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3:18" x14ac:dyDescent="0.25">
      <c r="C32" s="72"/>
      <c r="D32" s="72"/>
      <c r="E32" s="72"/>
      <c r="F32" s="72"/>
      <c r="G32" s="72"/>
      <c r="H32" s="72"/>
      <c r="I32" s="72"/>
      <c r="J32" s="72"/>
      <c r="K32" s="72"/>
      <c r="L32" s="72"/>
    </row>
    <row r="33" spans="3:20" x14ac:dyDescent="0.25"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3:20" x14ac:dyDescent="0.25">
      <c r="C34" s="72"/>
      <c r="D34" s="72"/>
      <c r="E34" s="72"/>
      <c r="F34" s="72"/>
      <c r="G34" s="72"/>
      <c r="H34" s="72"/>
      <c r="I34" s="72"/>
      <c r="J34" s="72"/>
      <c r="K34" s="72"/>
      <c r="L34" s="72"/>
    </row>
    <row r="35" spans="3:20" x14ac:dyDescent="0.25"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3:20" x14ac:dyDescent="0.25"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3:20" x14ac:dyDescent="0.25">
      <c r="C37" s="280" t="s">
        <v>4</v>
      </c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</row>
    <row r="38" spans="3:20" x14ac:dyDescent="0.25"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3:20" ht="30" x14ac:dyDescent="0.25">
      <c r="C39" s="73" t="s">
        <v>20</v>
      </c>
      <c r="D39" s="73" t="s">
        <v>21</v>
      </c>
      <c r="E39" s="74" t="s">
        <v>22</v>
      </c>
      <c r="F39" s="292" t="s">
        <v>23</v>
      </c>
      <c r="G39" s="293"/>
      <c r="H39" s="77"/>
      <c r="I39" s="74" t="s">
        <v>15</v>
      </c>
      <c r="J39" s="97"/>
      <c r="K39" s="125" t="s">
        <v>99</v>
      </c>
      <c r="L39" s="97"/>
      <c r="M39" s="125" t="s">
        <v>115</v>
      </c>
      <c r="N39" s="125" t="s">
        <v>115</v>
      </c>
    </row>
    <row r="40" spans="3:20" x14ac:dyDescent="0.25">
      <c r="C40" s="289"/>
      <c r="D40" s="290"/>
      <c r="E40" s="290"/>
      <c r="F40" s="290"/>
      <c r="G40" s="291"/>
      <c r="H40" s="78"/>
      <c r="I40" s="78" t="s">
        <v>54</v>
      </c>
      <c r="J40" s="78"/>
      <c r="K40" s="79" t="s">
        <v>54</v>
      </c>
      <c r="L40" s="79" t="s">
        <v>54</v>
      </c>
      <c r="M40" s="79" t="s">
        <v>54</v>
      </c>
      <c r="N40" s="79" t="s">
        <v>54</v>
      </c>
    </row>
    <row r="41" spans="3:20" x14ac:dyDescent="0.25">
      <c r="C41" s="78">
        <v>3</v>
      </c>
      <c r="D41" s="97"/>
      <c r="E41" s="97"/>
      <c r="F41" s="287" t="s">
        <v>37</v>
      </c>
      <c r="G41" s="288"/>
      <c r="H41" s="105">
        <f>H42+H47+H53</f>
        <v>12653900</v>
      </c>
      <c r="I41" s="106">
        <v>1679464</v>
      </c>
      <c r="J41" s="98">
        <f>J42+J47+J53</f>
        <v>11376200</v>
      </c>
      <c r="K41" s="107">
        <f>K42+K47+K53</f>
        <v>1776095</v>
      </c>
      <c r="L41" s="107">
        <f t="shared" ref="L41" si="6">L42+L47+L53</f>
        <v>1776095</v>
      </c>
      <c r="M41" s="107">
        <f>M42+M47+M53</f>
        <v>1771670</v>
      </c>
      <c r="N41" s="107">
        <f>N42+N47+N53</f>
        <v>1771970</v>
      </c>
    </row>
    <row r="42" spans="3:20" ht="26.25" customHeight="1" x14ac:dyDescent="0.25">
      <c r="C42" s="85"/>
      <c r="D42" s="86">
        <v>31</v>
      </c>
      <c r="E42" s="85"/>
      <c r="F42" s="298" t="s">
        <v>39</v>
      </c>
      <c r="G42" s="299"/>
      <c r="H42" s="108">
        <f>H43+H44+H45</f>
        <v>10433000</v>
      </c>
      <c r="I42" s="99">
        <v>1384698</v>
      </c>
      <c r="J42" s="99">
        <f>J43+J44</f>
        <v>9485000</v>
      </c>
      <c r="K42" s="99">
        <f>K43+K44+K45+K46</f>
        <v>1457498</v>
      </c>
      <c r="L42" s="99">
        <f t="shared" ref="L42" si="7">L43+L44+L45+L46</f>
        <v>1457498</v>
      </c>
      <c r="M42" s="99">
        <f>M43+M44+M45+M46</f>
        <v>1457498</v>
      </c>
      <c r="N42" s="99">
        <f>N43+N44+N45+N46</f>
        <v>1459298</v>
      </c>
    </row>
    <row r="43" spans="3:20" ht="24.75" customHeight="1" x14ac:dyDescent="0.25">
      <c r="C43" s="89"/>
      <c r="D43" s="89"/>
      <c r="E43" s="90">
        <v>11</v>
      </c>
      <c r="F43" s="300" t="s">
        <v>38</v>
      </c>
      <c r="G43" s="301"/>
      <c r="H43" s="91">
        <v>9340000</v>
      </c>
      <c r="I43" s="92">
        <f t="shared" ref="I43:I61" si="8">H43/7.5345</f>
        <v>1239631.0305926073</v>
      </c>
      <c r="J43" s="92">
        <v>9300000</v>
      </c>
      <c r="K43" s="93">
        <v>1312431</v>
      </c>
      <c r="L43" s="93">
        <v>1312431</v>
      </c>
      <c r="M43" s="93">
        <v>1312431</v>
      </c>
      <c r="N43" s="93">
        <v>1314231</v>
      </c>
    </row>
    <row r="44" spans="3:20" x14ac:dyDescent="0.25">
      <c r="C44" s="89"/>
      <c r="D44" s="89"/>
      <c r="E44" s="90">
        <v>44</v>
      </c>
      <c r="F44" s="300" t="s">
        <v>41</v>
      </c>
      <c r="G44" s="301"/>
      <c r="H44" s="109">
        <v>185000</v>
      </c>
      <c r="I44" s="92">
        <f t="shared" si="8"/>
        <v>24553.719556705819</v>
      </c>
      <c r="J44" s="92">
        <v>185000</v>
      </c>
      <c r="K44" s="93">
        <v>24554</v>
      </c>
      <c r="L44" s="93">
        <v>24554</v>
      </c>
      <c r="M44" s="93">
        <v>24554</v>
      </c>
      <c r="N44" s="93">
        <v>24554</v>
      </c>
      <c r="T44" s="4"/>
    </row>
    <row r="45" spans="3:20" x14ac:dyDescent="0.25">
      <c r="C45" s="89"/>
      <c r="D45" s="89"/>
      <c r="E45" s="90">
        <v>54</v>
      </c>
      <c r="F45" s="302" t="s">
        <v>40</v>
      </c>
      <c r="G45" s="303"/>
      <c r="H45" s="109">
        <v>908000</v>
      </c>
      <c r="I45" s="92">
        <v>120513</v>
      </c>
      <c r="J45" s="92">
        <v>0</v>
      </c>
      <c r="K45" s="93">
        <v>95708</v>
      </c>
      <c r="L45" s="93">
        <v>95708</v>
      </c>
      <c r="M45" s="93">
        <v>95708</v>
      </c>
      <c r="N45" s="93">
        <v>95708</v>
      </c>
      <c r="P45" s="4"/>
    </row>
    <row r="46" spans="3:20" ht="16.5" customHeight="1" x14ac:dyDescent="0.25">
      <c r="C46" s="89"/>
      <c r="D46" s="89"/>
      <c r="E46" s="96">
        <v>922</v>
      </c>
      <c r="F46" s="306" t="s">
        <v>105</v>
      </c>
      <c r="G46" s="307"/>
      <c r="H46" s="110"/>
      <c r="I46" s="111"/>
      <c r="J46" s="111"/>
      <c r="K46" s="111">
        <v>24805</v>
      </c>
      <c r="L46" s="111">
        <v>24805</v>
      </c>
      <c r="M46" s="111">
        <v>24805</v>
      </c>
      <c r="N46" s="111">
        <v>24805</v>
      </c>
      <c r="P46" s="4"/>
    </row>
    <row r="47" spans="3:20" x14ac:dyDescent="0.25">
      <c r="C47" s="85"/>
      <c r="D47" s="94">
        <v>32</v>
      </c>
      <c r="E47" s="86"/>
      <c r="F47" s="304" t="s">
        <v>42</v>
      </c>
      <c r="G47" s="305"/>
      <c r="H47" s="112">
        <f>H48+H49+H51+H52</f>
        <v>2204500</v>
      </c>
      <c r="I47" s="99">
        <v>292588</v>
      </c>
      <c r="J47" s="99">
        <f>J48+J49+J51+J52</f>
        <v>1875000</v>
      </c>
      <c r="K47" s="99">
        <f>K48+K49+K50+K51+K52</f>
        <v>316319</v>
      </c>
      <c r="L47" s="99">
        <f t="shared" ref="L47" si="9">L48+L49+L50+L51+L52</f>
        <v>316319</v>
      </c>
      <c r="M47" s="99">
        <f>M48+M49+M50+M51+M52</f>
        <v>311794</v>
      </c>
      <c r="N47" s="99">
        <f>N48+N49+N50+N51+N52</f>
        <v>310294</v>
      </c>
      <c r="Q47" s="4"/>
    </row>
    <row r="48" spans="3:20" x14ac:dyDescent="0.25">
      <c r="C48" s="89"/>
      <c r="D48" s="113"/>
      <c r="E48" s="114">
        <v>11</v>
      </c>
      <c r="F48" s="310" t="s">
        <v>38</v>
      </c>
      <c r="G48" s="311"/>
      <c r="H48" s="115">
        <v>65000</v>
      </c>
      <c r="I48" s="92">
        <f t="shared" si="8"/>
        <v>8626.9825469506923</v>
      </c>
      <c r="J48" s="100">
        <v>25000</v>
      </c>
      <c r="K48" s="93">
        <v>23959</v>
      </c>
      <c r="L48" s="93">
        <v>23959</v>
      </c>
      <c r="M48" s="93">
        <v>23959</v>
      </c>
      <c r="N48" s="93">
        <v>23959</v>
      </c>
      <c r="R48" s="5"/>
    </row>
    <row r="49" spans="3:18" ht="15.75" x14ac:dyDescent="0.25">
      <c r="C49" s="116"/>
      <c r="D49" s="117"/>
      <c r="E49" s="118">
        <v>44</v>
      </c>
      <c r="F49" s="312" t="s">
        <v>41</v>
      </c>
      <c r="G49" s="313"/>
      <c r="H49" s="115">
        <v>1842500</v>
      </c>
      <c r="I49" s="92">
        <v>234257</v>
      </c>
      <c r="J49" s="100">
        <v>1785000</v>
      </c>
      <c r="K49" s="93">
        <v>233790</v>
      </c>
      <c r="L49" s="93">
        <v>233790</v>
      </c>
      <c r="M49" s="93">
        <v>234690</v>
      </c>
      <c r="N49" s="93">
        <v>233690</v>
      </c>
      <c r="O49" s="5"/>
      <c r="Q49" s="5"/>
    </row>
    <row r="50" spans="3:18" ht="26.25" customHeight="1" x14ac:dyDescent="0.25">
      <c r="C50" s="116"/>
      <c r="D50" s="117"/>
      <c r="E50" s="96">
        <v>922</v>
      </c>
      <c r="F50" s="314" t="s">
        <v>104</v>
      </c>
      <c r="G50" s="315"/>
      <c r="H50" s="110"/>
      <c r="I50" s="111">
        <v>10286</v>
      </c>
      <c r="J50" s="111"/>
      <c r="K50" s="111">
        <v>12951</v>
      </c>
      <c r="L50" s="111">
        <v>12951</v>
      </c>
      <c r="M50" s="111">
        <v>12951</v>
      </c>
      <c r="N50" s="111">
        <v>12951</v>
      </c>
      <c r="O50" s="5"/>
      <c r="Q50" s="5"/>
    </row>
    <row r="51" spans="3:18" x14ac:dyDescent="0.25">
      <c r="C51" s="116"/>
      <c r="D51" s="113"/>
      <c r="E51" s="114">
        <v>54</v>
      </c>
      <c r="F51" s="310" t="s">
        <v>40</v>
      </c>
      <c r="G51" s="311"/>
      <c r="H51" s="115">
        <v>232000</v>
      </c>
      <c r="I51" s="103">
        <f t="shared" si="8"/>
        <v>30791.691552193242</v>
      </c>
      <c r="J51" s="101">
        <v>0</v>
      </c>
      <c r="K51" s="119">
        <v>30792</v>
      </c>
      <c r="L51" s="119">
        <v>30792</v>
      </c>
      <c r="M51" s="119">
        <v>24367</v>
      </c>
      <c r="N51" s="119">
        <v>24367</v>
      </c>
    </row>
    <row r="52" spans="3:18" ht="25.5" customHeight="1" x14ac:dyDescent="0.25">
      <c r="C52" s="116"/>
      <c r="D52" s="117"/>
      <c r="E52" s="114">
        <v>55</v>
      </c>
      <c r="F52" s="308" t="s">
        <v>27</v>
      </c>
      <c r="G52" s="309"/>
      <c r="H52" s="120">
        <v>65000</v>
      </c>
      <c r="I52" s="92">
        <v>8626</v>
      </c>
      <c r="J52" s="100">
        <v>65000</v>
      </c>
      <c r="K52" s="93">
        <v>14827</v>
      </c>
      <c r="L52" s="93">
        <v>14827</v>
      </c>
      <c r="M52" s="93">
        <v>15827</v>
      </c>
      <c r="N52" s="93">
        <v>15327</v>
      </c>
      <c r="O52" s="4"/>
    </row>
    <row r="53" spans="3:18" x14ac:dyDescent="0.25">
      <c r="C53" s="121"/>
      <c r="D53" s="94">
        <v>34</v>
      </c>
      <c r="E53" s="94"/>
      <c r="F53" s="304" t="s">
        <v>43</v>
      </c>
      <c r="G53" s="305"/>
      <c r="H53" s="112">
        <f>H54+H55</f>
        <v>16400</v>
      </c>
      <c r="I53" s="102">
        <v>2178</v>
      </c>
      <c r="J53" s="102">
        <v>16200</v>
      </c>
      <c r="K53" s="102">
        <f>K54+K55</f>
        <v>2278</v>
      </c>
      <c r="L53" s="102">
        <f t="shared" ref="L53:M53" si="10">L54+L55</f>
        <v>2278</v>
      </c>
      <c r="M53" s="102">
        <f t="shared" si="10"/>
        <v>2378</v>
      </c>
      <c r="N53" s="102">
        <f t="shared" ref="N53" si="11">N54+N55</f>
        <v>2378</v>
      </c>
    </row>
    <row r="54" spans="3:18" ht="18.75" customHeight="1" x14ac:dyDescent="0.25">
      <c r="C54" s="122"/>
      <c r="D54" s="123"/>
      <c r="E54" s="118">
        <v>32</v>
      </c>
      <c r="F54" s="308" t="s">
        <v>30</v>
      </c>
      <c r="G54" s="309"/>
      <c r="H54" s="115">
        <v>400</v>
      </c>
      <c r="I54" s="103">
        <v>54</v>
      </c>
      <c r="J54" s="101">
        <v>200</v>
      </c>
      <c r="K54" s="119">
        <v>54</v>
      </c>
      <c r="L54" s="119">
        <v>54</v>
      </c>
      <c r="M54" s="119">
        <v>54</v>
      </c>
      <c r="N54" s="119">
        <v>54</v>
      </c>
    </row>
    <row r="55" spans="3:18" ht="23.25" customHeight="1" x14ac:dyDescent="0.25">
      <c r="C55" s="113"/>
      <c r="D55" s="117"/>
      <c r="E55" s="118">
        <v>44</v>
      </c>
      <c r="F55" s="312" t="s">
        <v>41</v>
      </c>
      <c r="G55" s="313"/>
      <c r="H55" s="120">
        <v>16000</v>
      </c>
      <c r="I55" s="92">
        <f t="shared" si="8"/>
        <v>2123.5649346340169</v>
      </c>
      <c r="J55" s="100">
        <v>16000</v>
      </c>
      <c r="K55" s="93">
        <v>2224</v>
      </c>
      <c r="L55" s="93">
        <v>2224</v>
      </c>
      <c r="M55" s="93">
        <v>2324</v>
      </c>
      <c r="N55" s="93">
        <v>2324</v>
      </c>
    </row>
    <row r="56" spans="3:18" ht="27.75" customHeight="1" x14ac:dyDescent="0.25">
      <c r="C56" s="117">
        <v>4</v>
      </c>
      <c r="D56" s="113"/>
      <c r="E56" s="118"/>
      <c r="F56" s="312" t="s">
        <v>44</v>
      </c>
      <c r="G56" s="313"/>
      <c r="H56" s="120">
        <v>204000</v>
      </c>
      <c r="I56" s="92">
        <v>27076</v>
      </c>
      <c r="J56" s="100">
        <v>54000</v>
      </c>
      <c r="K56" s="93">
        <v>30943</v>
      </c>
      <c r="L56" s="93">
        <v>26943</v>
      </c>
      <c r="M56" s="93">
        <v>23680</v>
      </c>
      <c r="N56" s="93">
        <v>24680</v>
      </c>
      <c r="R56" s="4"/>
    </row>
    <row r="57" spans="3:18" ht="26.25" customHeight="1" x14ac:dyDescent="0.25">
      <c r="C57" s="85"/>
      <c r="D57" s="86">
        <v>42</v>
      </c>
      <c r="E57" s="85"/>
      <c r="F57" s="298" t="s">
        <v>45</v>
      </c>
      <c r="G57" s="299"/>
      <c r="H57" s="108">
        <f>H59+H60+H61</f>
        <v>204000</v>
      </c>
      <c r="I57" s="99">
        <v>27076</v>
      </c>
      <c r="J57" s="99">
        <f>J59+J60+J61</f>
        <v>54000</v>
      </c>
      <c r="K57" s="99">
        <f>K58+K59+K60+K61</f>
        <v>30943</v>
      </c>
      <c r="L57" s="99">
        <f t="shared" ref="L57:M57" si="12">L58+L59+L60+L61</f>
        <v>30943</v>
      </c>
      <c r="M57" s="99">
        <f t="shared" si="12"/>
        <v>23680</v>
      </c>
      <c r="N57" s="99">
        <f t="shared" ref="N57" si="13">N58+N59+N60+N61</f>
        <v>24680</v>
      </c>
      <c r="O57" s="5"/>
    </row>
    <row r="58" spans="3:18" ht="17.25" customHeight="1" x14ac:dyDescent="0.25">
      <c r="C58" s="118"/>
      <c r="D58" s="117"/>
      <c r="E58" s="118">
        <v>11</v>
      </c>
      <c r="F58" s="308" t="s">
        <v>38</v>
      </c>
      <c r="G58" s="309"/>
      <c r="H58" s="189"/>
      <c r="I58" s="100">
        <v>0</v>
      </c>
      <c r="J58" s="132"/>
      <c r="K58" s="93">
        <v>3500</v>
      </c>
      <c r="L58" s="93">
        <v>3500</v>
      </c>
      <c r="M58" s="93">
        <v>5000</v>
      </c>
      <c r="N58" s="93">
        <v>5000</v>
      </c>
      <c r="O58" s="5"/>
    </row>
    <row r="59" spans="3:18" x14ac:dyDescent="0.25">
      <c r="C59" s="89"/>
      <c r="D59" s="89"/>
      <c r="E59" s="95">
        <v>44</v>
      </c>
      <c r="F59" s="287" t="s">
        <v>41</v>
      </c>
      <c r="G59" s="288"/>
      <c r="H59" s="109">
        <v>64000</v>
      </c>
      <c r="I59" s="103">
        <v>8495</v>
      </c>
      <c r="J59" s="103">
        <v>44000</v>
      </c>
      <c r="K59" s="119">
        <v>8862</v>
      </c>
      <c r="L59" s="119">
        <v>8862</v>
      </c>
      <c r="M59" s="119">
        <v>8062</v>
      </c>
      <c r="N59" s="119">
        <v>9062</v>
      </c>
    </row>
    <row r="60" spans="3:18" ht="17.25" customHeight="1" x14ac:dyDescent="0.25">
      <c r="C60" s="89"/>
      <c r="D60" s="89"/>
      <c r="E60" s="95">
        <v>54</v>
      </c>
      <c r="F60" s="287" t="s">
        <v>40</v>
      </c>
      <c r="G60" s="288"/>
      <c r="H60" s="109">
        <v>130000</v>
      </c>
      <c r="I60" s="103">
        <f t="shared" si="8"/>
        <v>17253.965093901385</v>
      </c>
      <c r="J60" s="103">
        <v>0</v>
      </c>
      <c r="K60" s="119">
        <v>17254</v>
      </c>
      <c r="L60" s="119">
        <v>17254</v>
      </c>
      <c r="M60" s="119">
        <v>9291</v>
      </c>
      <c r="N60" s="119">
        <v>9291</v>
      </c>
    </row>
    <row r="61" spans="3:18" ht="15" customHeight="1" x14ac:dyDescent="0.25">
      <c r="C61" s="89"/>
      <c r="D61" s="89"/>
      <c r="E61" s="95">
        <v>62</v>
      </c>
      <c r="F61" s="287" t="s">
        <v>33</v>
      </c>
      <c r="G61" s="288"/>
      <c r="H61" s="109">
        <v>10000</v>
      </c>
      <c r="I61" s="103">
        <f t="shared" si="8"/>
        <v>1327.2280841462605</v>
      </c>
      <c r="J61" s="103">
        <v>10000</v>
      </c>
      <c r="K61" s="119">
        <v>1327</v>
      </c>
      <c r="L61" s="119">
        <v>1327</v>
      </c>
      <c r="M61" s="119">
        <v>1327</v>
      </c>
      <c r="N61" s="119">
        <v>1327</v>
      </c>
    </row>
    <row r="62" spans="3:18" x14ac:dyDescent="0.25">
      <c r="C62" s="317" t="s">
        <v>84</v>
      </c>
      <c r="D62" s="317"/>
      <c r="E62" s="317"/>
      <c r="F62" s="317"/>
      <c r="G62" s="317"/>
      <c r="H62" s="104">
        <f t="shared" ref="H62:J62" si="14">H57+H41</f>
        <v>12857900</v>
      </c>
      <c r="I62" s="124">
        <f t="shared" si="14"/>
        <v>1706540</v>
      </c>
      <c r="J62" s="104">
        <f t="shared" si="14"/>
        <v>11430200</v>
      </c>
      <c r="K62" s="124">
        <v>1807038</v>
      </c>
      <c r="L62" s="124">
        <v>1807038</v>
      </c>
      <c r="M62" s="124">
        <f>M41+M56</f>
        <v>1795350</v>
      </c>
      <c r="N62" s="124">
        <f>N41+N56</f>
        <v>1796650</v>
      </c>
    </row>
    <row r="68" spans="3:12" x14ac:dyDescent="0.25">
      <c r="C68" s="316"/>
      <c r="D68" s="316"/>
      <c r="E68" s="316"/>
      <c r="F68" s="316"/>
      <c r="G68" s="316"/>
      <c r="H68" s="316"/>
      <c r="I68" s="316"/>
      <c r="J68" s="316"/>
      <c r="K68" s="316"/>
      <c r="L68" s="316"/>
    </row>
    <row r="70" spans="3:12" x14ac:dyDescent="0.25">
      <c r="C70" s="316"/>
      <c r="D70" s="316"/>
      <c r="E70" s="316"/>
      <c r="F70" s="316"/>
      <c r="G70" s="316"/>
      <c r="H70" s="316"/>
      <c r="I70" s="316"/>
      <c r="J70" s="316"/>
      <c r="K70" s="316"/>
      <c r="L70" s="316"/>
    </row>
    <row r="72" spans="3:12" x14ac:dyDescent="0.25">
      <c r="C72" s="316"/>
      <c r="D72" s="316"/>
      <c r="E72" s="316"/>
      <c r="F72" s="316"/>
      <c r="G72" s="316"/>
      <c r="H72" s="316"/>
      <c r="I72" s="316"/>
      <c r="J72" s="316"/>
      <c r="K72" s="316"/>
      <c r="L72" s="316"/>
    </row>
  </sheetData>
  <mergeCells count="51">
    <mergeCell ref="C72:L72"/>
    <mergeCell ref="F55:G55"/>
    <mergeCell ref="F56:G56"/>
    <mergeCell ref="F57:G57"/>
    <mergeCell ref="F59:G59"/>
    <mergeCell ref="F61:G61"/>
    <mergeCell ref="F60:G60"/>
    <mergeCell ref="C62:G62"/>
    <mergeCell ref="C68:L68"/>
    <mergeCell ref="C70:L70"/>
    <mergeCell ref="F58:G58"/>
    <mergeCell ref="F45:G45"/>
    <mergeCell ref="F47:G47"/>
    <mergeCell ref="F46:G46"/>
    <mergeCell ref="F54:G54"/>
    <mergeCell ref="F48:G48"/>
    <mergeCell ref="F49:G49"/>
    <mergeCell ref="F51:G51"/>
    <mergeCell ref="F52:G52"/>
    <mergeCell ref="F53:G53"/>
    <mergeCell ref="F50:G50"/>
    <mergeCell ref="C1:N1"/>
    <mergeCell ref="C2:N3"/>
    <mergeCell ref="F42:G42"/>
    <mergeCell ref="F43:G43"/>
    <mergeCell ref="F44:G44"/>
    <mergeCell ref="F17:G17"/>
    <mergeCell ref="F19:G19"/>
    <mergeCell ref="F18:G18"/>
    <mergeCell ref="F12:G12"/>
    <mergeCell ref="C13:G13"/>
    <mergeCell ref="C4:N5"/>
    <mergeCell ref="C6:N6"/>
    <mergeCell ref="C8:N8"/>
    <mergeCell ref="C10:N10"/>
    <mergeCell ref="F16:G16"/>
    <mergeCell ref="F41:G41"/>
    <mergeCell ref="C40:G40"/>
    <mergeCell ref="F28:G28"/>
    <mergeCell ref="F27:G27"/>
    <mergeCell ref="F39:G39"/>
    <mergeCell ref="F24:G24"/>
    <mergeCell ref="C37:N37"/>
    <mergeCell ref="F14:G14"/>
    <mergeCell ref="F15:G15"/>
    <mergeCell ref="F25:G25"/>
    <mergeCell ref="F26:G26"/>
    <mergeCell ref="F20:G20"/>
    <mergeCell ref="F22:G22"/>
    <mergeCell ref="F23:G23"/>
    <mergeCell ref="F21:G21"/>
  </mergeCells>
  <pageMargins left="3.937007874015748E-2" right="3.937007874015748E-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F616E-AFF9-46F2-A8AF-D96F7D7088A4}">
  <dimension ref="A1:J25"/>
  <sheetViews>
    <sheetView workbookViewId="0">
      <selection activeCell="A2" sqref="A2"/>
    </sheetView>
  </sheetViews>
  <sheetFormatPr defaultRowHeight="15" x14ac:dyDescent="0.25"/>
  <cols>
    <col min="3" max="3" width="17.140625" customWidth="1"/>
    <col min="4" max="4" width="11.85546875" hidden="1" customWidth="1"/>
    <col min="5" max="5" width="23" customWidth="1"/>
    <col min="6" max="6" width="25.28515625" hidden="1" customWidth="1"/>
    <col min="7" max="7" width="22.7109375" customWidth="1"/>
    <col min="8" max="8" width="11.5703125" hidden="1" customWidth="1"/>
    <col min="9" max="9" width="21.42578125" customWidth="1"/>
    <col min="10" max="10" width="23.5703125" customWidth="1"/>
  </cols>
  <sheetData>
    <row r="1" spans="1:10" x14ac:dyDescent="0.25">
      <c r="A1" s="319" t="s">
        <v>13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0" x14ac:dyDescent="0.25">
      <c r="A2" s="72"/>
      <c r="B2" s="72"/>
      <c r="C2" s="72"/>
      <c r="D2" s="72"/>
      <c r="E2" s="72"/>
      <c r="F2" s="72"/>
      <c r="G2" s="72"/>
      <c r="H2" s="72"/>
    </row>
    <row r="3" spans="1:10" x14ac:dyDescent="0.25">
      <c r="A3" s="319" t="s">
        <v>19</v>
      </c>
      <c r="B3" s="319"/>
      <c r="C3" s="319"/>
      <c r="D3" s="319"/>
      <c r="E3" s="319"/>
      <c r="F3" s="319"/>
      <c r="G3" s="319"/>
      <c r="H3" s="319"/>
      <c r="I3" s="319"/>
      <c r="J3" s="319"/>
    </row>
    <row r="4" spans="1:10" x14ac:dyDescent="0.25">
      <c r="A4" s="72"/>
      <c r="B4" s="72"/>
      <c r="C4" s="72"/>
      <c r="D4" s="72"/>
      <c r="E4" s="72"/>
      <c r="F4" s="72"/>
      <c r="G4" s="72"/>
      <c r="H4" s="72"/>
    </row>
    <row r="5" spans="1:10" x14ac:dyDescent="0.25">
      <c r="A5" s="280" t="s">
        <v>46</v>
      </c>
      <c r="B5" s="280"/>
      <c r="C5" s="280"/>
      <c r="D5" s="280"/>
      <c r="E5" s="280"/>
      <c r="F5" s="280"/>
      <c r="G5" s="280"/>
      <c r="H5" s="280"/>
      <c r="I5" s="280"/>
      <c r="J5" s="280"/>
    </row>
    <row r="6" spans="1:10" x14ac:dyDescent="0.25">
      <c r="A6" s="29"/>
      <c r="B6" s="29"/>
      <c r="C6" s="29"/>
      <c r="D6" s="29"/>
      <c r="E6" s="29"/>
      <c r="F6" s="29"/>
      <c r="G6" s="29"/>
      <c r="H6" s="29"/>
    </row>
    <row r="7" spans="1:10" x14ac:dyDescent="0.25">
      <c r="A7" s="72"/>
      <c r="B7" s="72"/>
      <c r="C7" s="72"/>
      <c r="D7" s="72"/>
      <c r="E7" s="72"/>
      <c r="F7" s="72"/>
      <c r="G7" s="72"/>
      <c r="H7" s="72"/>
    </row>
    <row r="8" spans="1:10" ht="45" x14ac:dyDescent="0.25">
      <c r="A8" s="326" t="s">
        <v>47</v>
      </c>
      <c r="B8" s="327"/>
      <c r="C8" s="328"/>
      <c r="D8" s="126"/>
      <c r="E8" s="134" t="s">
        <v>15</v>
      </c>
      <c r="F8" s="127"/>
      <c r="G8" s="128" t="s">
        <v>100</v>
      </c>
      <c r="H8" s="128" t="s">
        <v>100</v>
      </c>
      <c r="I8" s="128" t="s">
        <v>116</v>
      </c>
      <c r="J8" s="128" t="s">
        <v>126</v>
      </c>
    </row>
    <row r="9" spans="1:10" x14ac:dyDescent="0.25">
      <c r="A9" s="75"/>
      <c r="B9" s="129"/>
      <c r="C9" s="76"/>
      <c r="D9" s="74"/>
      <c r="E9" s="74" t="s">
        <v>54</v>
      </c>
      <c r="F9" s="73"/>
      <c r="G9" s="117" t="s">
        <v>54</v>
      </c>
      <c r="H9" s="130" t="s">
        <v>54</v>
      </c>
      <c r="I9" s="117" t="s">
        <v>54</v>
      </c>
      <c r="J9" s="130" t="s">
        <v>54</v>
      </c>
    </row>
    <row r="10" spans="1:10" ht="18.75" customHeight="1" x14ac:dyDescent="0.25">
      <c r="A10" s="329" t="s">
        <v>48</v>
      </c>
      <c r="B10" s="330"/>
      <c r="C10" s="331"/>
      <c r="D10" s="131">
        <v>12857900</v>
      </c>
      <c r="E10" s="132">
        <v>1706540</v>
      </c>
      <c r="F10" s="100">
        <v>11430200</v>
      </c>
      <c r="G10" s="132">
        <v>1807038</v>
      </c>
      <c r="H10" s="107">
        <v>1807038</v>
      </c>
      <c r="I10" s="132">
        <v>1795350</v>
      </c>
      <c r="J10" s="107">
        <v>1796650</v>
      </c>
    </row>
    <row r="11" spans="1:10" ht="22.5" customHeight="1" x14ac:dyDescent="0.25">
      <c r="A11" s="320" t="s">
        <v>49</v>
      </c>
      <c r="B11" s="321"/>
      <c r="C11" s="322"/>
      <c r="D11" s="131">
        <v>12857900</v>
      </c>
      <c r="E11" s="132">
        <v>1706540</v>
      </c>
      <c r="F11" s="100">
        <v>11430200</v>
      </c>
      <c r="G11" s="132">
        <v>1807038</v>
      </c>
      <c r="H11" s="107">
        <v>1807038</v>
      </c>
      <c r="I11" s="132">
        <v>1795350</v>
      </c>
      <c r="J11" s="107">
        <v>1796650</v>
      </c>
    </row>
    <row r="12" spans="1:10" ht="27" customHeight="1" x14ac:dyDescent="0.25">
      <c r="A12" s="323" t="s">
        <v>50</v>
      </c>
      <c r="B12" s="324"/>
      <c r="C12" s="325"/>
      <c r="D12" s="131">
        <f>D11-D14</f>
        <v>12107900</v>
      </c>
      <c r="E12" s="132">
        <v>1606998</v>
      </c>
      <c r="F12" s="100">
        <f>F11-F14</f>
        <v>10680200</v>
      </c>
      <c r="G12" s="132">
        <v>1707496</v>
      </c>
      <c r="H12" s="107">
        <v>1707496</v>
      </c>
      <c r="I12" s="132">
        <f>I11-I14</f>
        <v>1695808</v>
      </c>
      <c r="J12" s="107">
        <f>J11-J14</f>
        <v>1703608</v>
      </c>
    </row>
    <row r="13" spans="1:10" ht="27.75" customHeight="1" x14ac:dyDescent="0.25">
      <c r="A13" s="332" t="s">
        <v>52</v>
      </c>
      <c r="B13" s="333"/>
      <c r="C13" s="334"/>
      <c r="D13" s="133">
        <v>12107900</v>
      </c>
      <c r="E13" s="100">
        <v>1606998</v>
      </c>
      <c r="F13" s="100">
        <v>10680200</v>
      </c>
      <c r="G13" s="100">
        <f>G11-G14</f>
        <v>1707496</v>
      </c>
      <c r="H13" s="93">
        <f t="shared" ref="H13" si="0">H11-H14</f>
        <v>1707495</v>
      </c>
      <c r="I13" s="100">
        <f>I11-I14</f>
        <v>1695808</v>
      </c>
      <c r="J13" s="93">
        <f>J11-J14</f>
        <v>1703608</v>
      </c>
    </row>
    <row r="14" spans="1:10" ht="28.5" customHeight="1" x14ac:dyDescent="0.25">
      <c r="A14" s="323" t="s">
        <v>51</v>
      </c>
      <c r="B14" s="324"/>
      <c r="C14" s="325"/>
      <c r="D14" s="131">
        <v>750000</v>
      </c>
      <c r="E14" s="132">
        <f>E11-E12</f>
        <v>99542</v>
      </c>
      <c r="F14" s="132">
        <v>750000</v>
      </c>
      <c r="G14" s="132">
        <v>99542</v>
      </c>
      <c r="H14" s="107">
        <v>99543</v>
      </c>
      <c r="I14" s="132">
        <v>99542</v>
      </c>
      <c r="J14" s="107">
        <v>93042</v>
      </c>
    </row>
    <row r="15" spans="1:10" x14ac:dyDescent="0.25">
      <c r="A15" s="72"/>
      <c r="B15" s="72"/>
      <c r="C15" s="72"/>
      <c r="D15" s="72"/>
      <c r="E15" s="72"/>
      <c r="F15" s="72"/>
      <c r="G15" s="72"/>
      <c r="H15" s="72"/>
    </row>
    <row r="16" spans="1:10" x14ac:dyDescent="0.25">
      <c r="A16" s="72"/>
      <c r="B16" s="72"/>
      <c r="C16" s="72"/>
      <c r="D16" s="72"/>
      <c r="E16" s="72"/>
      <c r="F16" s="72"/>
      <c r="G16" s="72"/>
      <c r="H16" s="72"/>
    </row>
    <row r="17" spans="1:8" x14ac:dyDescent="0.25">
      <c r="A17" s="72"/>
      <c r="B17" s="72"/>
      <c r="C17" s="72"/>
      <c r="D17" s="72"/>
      <c r="E17" s="72"/>
      <c r="F17" s="72"/>
      <c r="G17" s="72"/>
      <c r="H17" s="72"/>
    </row>
    <row r="18" spans="1:8" x14ac:dyDescent="0.25">
      <c r="A18" s="72"/>
      <c r="B18" s="72"/>
      <c r="C18" s="72"/>
      <c r="D18" s="71"/>
      <c r="E18" s="72"/>
      <c r="F18" s="72"/>
      <c r="G18" s="72"/>
      <c r="H18" s="72"/>
    </row>
    <row r="19" spans="1:8" x14ac:dyDescent="0.25">
      <c r="A19" s="72"/>
      <c r="B19" s="72"/>
      <c r="C19" s="72"/>
      <c r="D19" s="72"/>
      <c r="E19" s="72"/>
      <c r="F19" s="72"/>
      <c r="G19" s="72"/>
      <c r="H19" s="72"/>
    </row>
    <row r="20" spans="1:8" x14ac:dyDescent="0.25">
      <c r="A20" s="72"/>
      <c r="B20" s="72"/>
      <c r="C20" s="72"/>
      <c r="D20" s="72"/>
      <c r="E20" s="72"/>
      <c r="F20" s="72"/>
      <c r="G20" s="72"/>
      <c r="H20" s="72"/>
    </row>
    <row r="21" spans="1:8" x14ac:dyDescent="0.25">
      <c r="A21" s="72"/>
      <c r="B21" s="72"/>
      <c r="C21" s="72"/>
      <c r="D21" s="72"/>
      <c r="E21" s="72"/>
      <c r="F21" s="72"/>
      <c r="G21" s="72"/>
      <c r="H21" s="72"/>
    </row>
    <row r="22" spans="1:8" x14ac:dyDescent="0.25">
      <c r="A22" s="72"/>
      <c r="B22" s="72"/>
      <c r="C22" s="72"/>
      <c r="D22" s="72"/>
      <c r="E22" s="72"/>
      <c r="F22" s="72"/>
      <c r="G22" s="72"/>
      <c r="H22" s="72"/>
    </row>
    <row r="23" spans="1:8" x14ac:dyDescent="0.25">
      <c r="A23" s="72"/>
      <c r="B23" s="72"/>
      <c r="C23" s="72"/>
      <c r="D23" s="72"/>
      <c r="E23" s="72"/>
      <c r="F23" s="72"/>
      <c r="G23" s="72"/>
      <c r="H23" s="72"/>
    </row>
    <row r="24" spans="1:8" x14ac:dyDescent="0.25">
      <c r="A24" s="72"/>
      <c r="B24" s="72"/>
      <c r="C24" s="72"/>
      <c r="D24" s="72"/>
      <c r="E24" s="72"/>
      <c r="F24" s="72"/>
      <c r="G24" s="72"/>
      <c r="H24" s="72"/>
    </row>
    <row r="25" spans="1:8" x14ac:dyDescent="0.25">
      <c r="A25" s="72"/>
      <c r="B25" s="72"/>
      <c r="C25" s="72"/>
      <c r="D25" s="72"/>
      <c r="E25" s="72"/>
      <c r="F25" s="72"/>
      <c r="G25" s="72"/>
      <c r="H25" s="72"/>
    </row>
  </sheetData>
  <mergeCells count="9">
    <mergeCell ref="A3:J3"/>
    <mergeCell ref="A1:J1"/>
    <mergeCell ref="A11:C11"/>
    <mergeCell ref="A12:C12"/>
    <mergeCell ref="A14:C14"/>
    <mergeCell ref="A8:C8"/>
    <mergeCell ref="A10:C10"/>
    <mergeCell ref="A13:C13"/>
    <mergeCell ref="A5:J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37AD3-4FAD-49B0-BD3C-FF0AF129E8C5}">
  <dimension ref="B1:I14"/>
  <sheetViews>
    <sheetView workbookViewId="0">
      <selection activeCell="B1" sqref="B1:I1"/>
    </sheetView>
  </sheetViews>
  <sheetFormatPr defaultRowHeight="15" x14ac:dyDescent="0.25"/>
  <cols>
    <col min="2" max="2" width="7.7109375" customWidth="1"/>
    <col min="3" max="3" width="8" customWidth="1"/>
    <col min="4" max="4" width="7.5703125" customWidth="1"/>
    <col min="5" max="5" width="36.5703125" customWidth="1"/>
    <col min="6" max="6" width="17.85546875" customWidth="1"/>
    <col min="7" max="7" width="0" hidden="1" customWidth="1"/>
    <col min="8" max="8" width="26.140625" customWidth="1"/>
    <col min="9" max="9" width="0" hidden="1" customWidth="1"/>
  </cols>
  <sheetData>
    <row r="1" spans="2:9" x14ac:dyDescent="0.25">
      <c r="B1" s="280" t="s">
        <v>134</v>
      </c>
      <c r="C1" s="280"/>
      <c r="D1" s="280"/>
      <c r="E1" s="280"/>
      <c r="F1" s="280"/>
      <c r="G1" s="280"/>
      <c r="H1" s="280"/>
      <c r="I1" s="280"/>
    </row>
    <row r="3" spans="2:9" x14ac:dyDescent="0.25">
      <c r="B3" s="316" t="s">
        <v>92</v>
      </c>
      <c r="C3" s="316"/>
      <c r="D3" s="316"/>
      <c r="E3" s="316"/>
      <c r="F3" s="316"/>
      <c r="G3" s="316"/>
      <c r="H3" s="316"/>
      <c r="I3" s="316"/>
    </row>
    <row r="4" spans="2:9" x14ac:dyDescent="0.25">
      <c r="B4" s="2"/>
      <c r="C4" s="2"/>
      <c r="D4" s="2"/>
      <c r="E4" s="2"/>
      <c r="F4" s="2"/>
      <c r="G4" s="2"/>
      <c r="H4" s="2"/>
      <c r="I4" s="2"/>
    </row>
    <row r="5" spans="2:9" x14ac:dyDescent="0.25">
      <c r="B5" s="316" t="s">
        <v>85</v>
      </c>
      <c r="C5" s="316"/>
      <c r="D5" s="316"/>
      <c r="E5" s="316"/>
      <c r="F5" s="316"/>
      <c r="G5" s="316"/>
      <c r="H5" s="316"/>
      <c r="I5" s="316"/>
    </row>
    <row r="7" spans="2:9" ht="30" customHeight="1" x14ac:dyDescent="0.25">
      <c r="B7" s="7" t="s">
        <v>20</v>
      </c>
      <c r="C7" s="7" t="s">
        <v>86</v>
      </c>
      <c r="D7" s="7" t="s">
        <v>22</v>
      </c>
      <c r="E7" s="6" t="s">
        <v>56</v>
      </c>
      <c r="F7" s="30"/>
      <c r="G7" s="8"/>
      <c r="H7" s="26" t="s">
        <v>15</v>
      </c>
      <c r="I7" s="9"/>
    </row>
    <row r="8" spans="2:9" ht="30.75" customHeight="1" x14ac:dyDescent="0.25">
      <c r="B8" s="23">
        <v>8</v>
      </c>
      <c r="C8" s="23"/>
      <c r="D8" s="23"/>
      <c r="E8" s="11" t="s">
        <v>87</v>
      </c>
      <c r="F8" s="28"/>
      <c r="G8" s="13"/>
      <c r="H8" s="22">
        <v>0</v>
      </c>
      <c r="I8" s="14"/>
    </row>
    <row r="9" spans="2:9" x14ac:dyDescent="0.25">
      <c r="B9" s="23"/>
      <c r="C9" s="23">
        <v>84</v>
      </c>
      <c r="D9" s="23"/>
      <c r="E9" s="10" t="s">
        <v>88</v>
      </c>
      <c r="F9" s="28"/>
      <c r="G9" s="15"/>
      <c r="H9" s="22">
        <v>0</v>
      </c>
      <c r="I9" s="17"/>
    </row>
    <row r="10" spans="2:9" x14ac:dyDescent="0.25">
      <c r="B10" s="23"/>
      <c r="C10" s="23"/>
      <c r="D10" s="25">
        <v>81</v>
      </c>
      <c r="E10" s="10" t="s">
        <v>89</v>
      </c>
      <c r="F10" s="28"/>
      <c r="G10" s="20"/>
      <c r="H10" s="22">
        <v>0</v>
      </c>
      <c r="I10" s="21"/>
    </row>
    <row r="11" spans="2:9" ht="30" x14ac:dyDescent="0.25">
      <c r="B11" s="23">
        <v>5</v>
      </c>
      <c r="C11" s="23"/>
      <c r="D11" s="23"/>
      <c r="E11" s="12" t="s">
        <v>90</v>
      </c>
      <c r="F11" s="28"/>
      <c r="G11" s="15"/>
      <c r="H11" s="22">
        <v>0</v>
      </c>
      <c r="I11" s="17"/>
    </row>
    <row r="12" spans="2:9" ht="30" x14ac:dyDescent="0.25">
      <c r="B12" s="23"/>
      <c r="C12" s="23">
        <v>54</v>
      </c>
      <c r="D12" s="23"/>
      <c r="E12" s="12" t="s">
        <v>91</v>
      </c>
      <c r="F12" s="28"/>
      <c r="G12" s="18"/>
      <c r="H12" s="22">
        <v>0</v>
      </c>
      <c r="I12" s="17"/>
    </row>
    <row r="13" spans="2:9" x14ac:dyDescent="0.25">
      <c r="B13" s="23"/>
      <c r="C13" s="23"/>
      <c r="D13" s="25">
        <v>11</v>
      </c>
      <c r="E13" s="10" t="s">
        <v>35</v>
      </c>
      <c r="F13" s="28"/>
      <c r="G13" s="15"/>
      <c r="H13" s="22">
        <v>0</v>
      </c>
      <c r="I13" s="16"/>
    </row>
    <row r="14" spans="2:9" x14ac:dyDescent="0.25">
      <c r="B14" s="24"/>
      <c r="C14" s="24"/>
      <c r="D14" s="24">
        <v>31</v>
      </c>
      <c r="E14" s="3" t="s">
        <v>30</v>
      </c>
      <c r="F14" s="28"/>
      <c r="G14" s="19"/>
      <c r="H14" s="22">
        <v>0</v>
      </c>
      <c r="I14" s="19"/>
    </row>
  </sheetData>
  <mergeCells count="3">
    <mergeCell ref="B1:I1"/>
    <mergeCell ref="B3:I3"/>
    <mergeCell ref="B5:I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3EB5A-45EA-4D69-BFF1-4E8F90616D3F}">
  <dimension ref="A1:O71"/>
  <sheetViews>
    <sheetView tabSelected="1" view="pageLayout" zoomScaleNormal="100" workbookViewId="0">
      <selection activeCell="D71" sqref="D71"/>
    </sheetView>
  </sheetViews>
  <sheetFormatPr defaultRowHeight="15" x14ac:dyDescent="0.25"/>
  <cols>
    <col min="3" max="3" width="16.140625" customWidth="1"/>
    <col min="4" max="4" width="34" customWidth="1"/>
    <col min="5" max="5" width="14.5703125" hidden="1" customWidth="1"/>
    <col min="6" max="6" width="16.42578125" hidden="1" customWidth="1"/>
    <col min="7" max="7" width="11.28515625" hidden="1" customWidth="1"/>
    <col min="8" max="8" width="12.28515625" customWidth="1"/>
    <col min="9" max="9" width="10.42578125" customWidth="1"/>
    <col min="10" max="10" width="14.28515625" customWidth="1"/>
    <col min="11" max="11" width="11.28515625" customWidth="1"/>
    <col min="12" max="12" width="13.28515625" customWidth="1"/>
    <col min="15" max="15" width="10.5703125" customWidth="1"/>
  </cols>
  <sheetData>
    <row r="1" spans="1:15" x14ac:dyDescent="0.25">
      <c r="A1" s="296" t="s">
        <v>127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</row>
    <row r="2" spans="1:15" ht="15" customHeight="1" x14ac:dyDescent="0.25">
      <c r="A2" s="336" t="s">
        <v>128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</row>
    <row r="3" spans="1:15" x14ac:dyDescent="0.25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</row>
    <row r="4" spans="1:15" ht="30.75" customHeight="1" thickBot="1" x14ac:dyDescent="0.3">
      <c r="C4" s="335" t="s">
        <v>135</v>
      </c>
      <c r="D4" s="335"/>
      <c r="E4" s="335"/>
      <c r="F4" s="335"/>
      <c r="G4" s="335"/>
      <c r="H4" s="335"/>
      <c r="I4" s="335"/>
      <c r="J4" s="335"/>
      <c r="K4" s="335"/>
      <c r="L4" s="335"/>
    </row>
    <row r="5" spans="1:15" ht="21.75" customHeight="1" thickTop="1" x14ac:dyDescent="0.25">
      <c r="C5" s="135" t="s">
        <v>55</v>
      </c>
      <c r="D5" s="136" t="s">
        <v>56</v>
      </c>
      <c r="E5" s="137" t="s">
        <v>57</v>
      </c>
      <c r="F5" s="137" t="s">
        <v>16</v>
      </c>
      <c r="G5" s="137" t="s">
        <v>83</v>
      </c>
      <c r="H5" s="204" t="s">
        <v>97</v>
      </c>
      <c r="I5" s="204" t="s">
        <v>96</v>
      </c>
      <c r="J5" s="232" t="s">
        <v>114</v>
      </c>
      <c r="K5" s="218" t="s">
        <v>96</v>
      </c>
      <c r="L5" s="219" t="s">
        <v>122</v>
      </c>
    </row>
    <row r="6" spans="1:15" x14ac:dyDescent="0.25">
      <c r="C6" s="138"/>
      <c r="D6" s="139" t="s">
        <v>58</v>
      </c>
      <c r="E6" s="140"/>
      <c r="F6" s="140"/>
      <c r="G6" s="140"/>
      <c r="H6" s="205" t="s">
        <v>54</v>
      </c>
      <c r="I6" s="205" t="s">
        <v>54</v>
      </c>
      <c r="J6" s="205" t="s">
        <v>54</v>
      </c>
      <c r="K6" s="205" t="s">
        <v>54</v>
      </c>
      <c r="L6" s="220" t="s">
        <v>54</v>
      </c>
    </row>
    <row r="7" spans="1:15" ht="24.75" x14ac:dyDescent="0.25">
      <c r="C7" s="141" t="s">
        <v>59</v>
      </c>
      <c r="D7" s="142" t="s">
        <v>60</v>
      </c>
      <c r="E7" s="143">
        <f>E8+E28+E32+E40+E48+E52</f>
        <v>12857900</v>
      </c>
      <c r="F7" s="143" t="e">
        <f>F8+F28+F32+F40+F48+F52</f>
        <v>#REF!</v>
      </c>
      <c r="G7" s="143">
        <f>G8+G28+G32+G40+G48+G52</f>
        <v>11430200</v>
      </c>
      <c r="H7" s="206">
        <f>H8+H28+H32+H36+H40+H48+H52</f>
        <v>1807038.2280841463</v>
      </c>
      <c r="I7" s="257">
        <v>-11688</v>
      </c>
      <c r="J7" s="215">
        <f>J8+J28+J32+J36+J40+J48+J52</f>
        <v>1795350</v>
      </c>
      <c r="K7" s="191"/>
      <c r="L7" s="260">
        <f>L8+L28+L32+L36+L40+L48+L52</f>
        <v>1796650</v>
      </c>
    </row>
    <row r="8" spans="1:15" ht="24" customHeight="1" x14ac:dyDescent="0.25">
      <c r="C8" s="144" t="s">
        <v>61</v>
      </c>
      <c r="D8" s="145" t="s">
        <v>62</v>
      </c>
      <c r="E8" s="146">
        <f>E9+E15+E18+E25</f>
        <v>11412700</v>
      </c>
      <c r="F8" s="146" t="e">
        <f>F9+F25+F18+F15</f>
        <v>#REF!</v>
      </c>
      <c r="G8" s="146">
        <v>11335200</v>
      </c>
      <c r="H8" s="147">
        <v>1611026</v>
      </c>
      <c r="I8" s="169">
        <v>3200</v>
      </c>
      <c r="J8" s="209">
        <v>1614226</v>
      </c>
      <c r="K8" s="217"/>
      <c r="L8" s="264">
        <f t="shared" ref="L8:L22" si="0">J8+K8</f>
        <v>1614226</v>
      </c>
    </row>
    <row r="9" spans="1:15" x14ac:dyDescent="0.25">
      <c r="C9" s="148" t="s">
        <v>22</v>
      </c>
      <c r="D9" s="149" t="s">
        <v>63</v>
      </c>
      <c r="E9" s="150">
        <v>9325000</v>
      </c>
      <c r="F9" s="150">
        <v>9325000</v>
      </c>
      <c r="G9" s="150">
        <v>9325000</v>
      </c>
      <c r="H9" s="151">
        <v>1329272</v>
      </c>
      <c r="I9" s="170">
        <v>1500</v>
      </c>
      <c r="J9" s="210">
        <f>J10+J13</f>
        <v>1330772</v>
      </c>
      <c r="K9" s="192"/>
      <c r="L9" s="222">
        <f t="shared" si="0"/>
        <v>1330772</v>
      </c>
    </row>
    <row r="10" spans="1:15" x14ac:dyDescent="0.25">
      <c r="C10" s="152">
        <v>3</v>
      </c>
      <c r="D10" s="140" t="s">
        <v>37</v>
      </c>
      <c r="E10" s="153">
        <v>9325000</v>
      </c>
      <c r="F10" s="153">
        <v>9325000</v>
      </c>
      <c r="G10" s="153">
        <v>9325000</v>
      </c>
      <c r="H10" s="207">
        <v>1325772</v>
      </c>
      <c r="I10" s="258"/>
      <c r="J10" s="234">
        <f>J11+J12</f>
        <v>1325772</v>
      </c>
      <c r="K10" s="191"/>
      <c r="L10" s="236">
        <f t="shared" si="0"/>
        <v>1325772</v>
      </c>
    </row>
    <row r="11" spans="1:15" x14ac:dyDescent="0.25">
      <c r="C11" s="152">
        <v>31</v>
      </c>
      <c r="D11" s="140" t="s">
        <v>64</v>
      </c>
      <c r="E11" s="153">
        <v>9300000</v>
      </c>
      <c r="F11" s="153">
        <v>9300000</v>
      </c>
      <c r="G11" s="153">
        <v>9300000</v>
      </c>
      <c r="H11" s="207">
        <v>1307122</v>
      </c>
      <c r="I11" s="258"/>
      <c r="J11" s="234">
        <v>1307122</v>
      </c>
      <c r="K11" s="191"/>
      <c r="L11" s="236">
        <f t="shared" si="0"/>
        <v>1307122</v>
      </c>
    </row>
    <row r="12" spans="1:15" x14ac:dyDescent="0.25">
      <c r="C12" s="152">
        <v>32</v>
      </c>
      <c r="D12" s="140" t="s">
        <v>42</v>
      </c>
      <c r="E12" s="153">
        <v>25000</v>
      </c>
      <c r="F12" s="153">
        <v>25000</v>
      </c>
      <c r="G12" s="153">
        <v>25000</v>
      </c>
      <c r="H12" s="207">
        <v>18650</v>
      </c>
      <c r="I12" s="258"/>
      <c r="J12" s="234">
        <v>18650</v>
      </c>
      <c r="K12" s="191"/>
      <c r="L12" s="236">
        <f t="shared" si="0"/>
        <v>18650</v>
      </c>
    </row>
    <row r="13" spans="1:15" x14ac:dyDescent="0.25">
      <c r="C13" s="152">
        <v>4</v>
      </c>
      <c r="D13" s="140" t="s">
        <v>111</v>
      </c>
      <c r="E13" s="153"/>
      <c r="F13" s="153"/>
      <c r="G13" s="153"/>
      <c r="H13" s="207">
        <v>3500</v>
      </c>
      <c r="I13" s="259">
        <v>1500</v>
      </c>
      <c r="J13" s="234">
        <v>5000</v>
      </c>
      <c r="K13" s="191"/>
      <c r="L13" s="236">
        <f t="shared" si="0"/>
        <v>5000</v>
      </c>
    </row>
    <row r="14" spans="1:15" ht="24.75" x14ac:dyDescent="0.25">
      <c r="C14" s="162">
        <v>42</v>
      </c>
      <c r="D14" s="163" t="s">
        <v>112</v>
      </c>
      <c r="E14" s="153"/>
      <c r="F14" s="153"/>
      <c r="G14" s="153"/>
      <c r="H14" s="208">
        <v>3500</v>
      </c>
      <c r="I14" s="259">
        <v>1500</v>
      </c>
      <c r="J14" s="215">
        <v>5000</v>
      </c>
      <c r="K14" s="249"/>
      <c r="L14" s="237">
        <f t="shared" si="0"/>
        <v>5000</v>
      </c>
    </row>
    <row r="15" spans="1:15" ht="24.75" x14ac:dyDescent="0.25">
      <c r="C15" s="154" t="s">
        <v>65</v>
      </c>
      <c r="D15" s="155" t="s">
        <v>66</v>
      </c>
      <c r="E15" s="156">
        <v>200</v>
      </c>
      <c r="F15" s="156">
        <v>200</v>
      </c>
      <c r="G15" s="156">
        <v>200</v>
      </c>
      <c r="H15" s="151">
        <v>27</v>
      </c>
      <c r="I15" s="192"/>
      <c r="J15" s="210">
        <v>27</v>
      </c>
      <c r="K15" s="250"/>
      <c r="L15" s="222">
        <f t="shared" si="0"/>
        <v>27</v>
      </c>
    </row>
    <row r="16" spans="1:15" x14ac:dyDescent="0.25">
      <c r="C16" s="152">
        <v>3</v>
      </c>
      <c r="D16" s="157" t="s">
        <v>37</v>
      </c>
      <c r="E16" s="158">
        <v>200</v>
      </c>
      <c r="F16" s="158">
        <v>200</v>
      </c>
      <c r="G16" s="158">
        <v>200</v>
      </c>
      <c r="H16" s="207">
        <v>27</v>
      </c>
      <c r="I16" s="233"/>
      <c r="J16" s="234">
        <v>27</v>
      </c>
      <c r="K16" s="251"/>
      <c r="L16" s="236">
        <f t="shared" si="0"/>
        <v>27</v>
      </c>
    </row>
    <row r="17" spans="3:12" x14ac:dyDescent="0.25">
      <c r="C17" s="152">
        <v>34</v>
      </c>
      <c r="D17" s="140" t="s">
        <v>43</v>
      </c>
      <c r="E17" s="158">
        <v>200</v>
      </c>
      <c r="F17" s="158">
        <v>200</v>
      </c>
      <c r="G17" s="158">
        <v>200</v>
      </c>
      <c r="H17" s="207">
        <v>27</v>
      </c>
      <c r="I17" s="233"/>
      <c r="J17" s="234">
        <v>27</v>
      </c>
      <c r="K17" s="251"/>
      <c r="L17" s="236">
        <f t="shared" si="0"/>
        <v>27</v>
      </c>
    </row>
    <row r="18" spans="3:12" ht="24.75" x14ac:dyDescent="0.25">
      <c r="C18" s="159" t="s">
        <v>22</v>
      </c>
      <c r="D18" s="155" t="s">
        <v>67</v>
      </c>
      <c r="E18" s="160">
        <f>E19+E23</f>
        <v>2077500</v>
      </c>
      <c r="F18" s="160" t="e">
        <f>F19+F23</f>
        <v>#REF!</v>
      </c>
      <c r="G18" s="160" t="e">
        <f>G19+G23</f>
        <v>#REF!</v>
      </c>
      <c r="H18" s="161">
        <f>H19+H23</f>
        <v>278400</v>
      </c>
      <c r="I18" s="255">
        <v>200</v>
      </c>
      <c r="J18" s="211">
        <f>J19+J23</f>
        <v>278600</v>
      </c>
      <c r="K18" s="250"/>
      <c r="L18" s="223">
        <f>L19+L23</f>
        <v>278600</v>
      </c>
    </row>
    <row r="19" spans="3:12" x14ac:dyDescent="0.25">
      <c r="C19" s="152">
        <v>3</v>
      </c>
      <c r="D19" s="140" t="s">
        <v>37</v>
      </c>
      <c r="E19" s="158">
        <f>E20+E21+E22</f>
        <v>2013500</v>
      </c>
      <c r="F19" s="158" t="e">
        <f>F20+F21+F22</f>
        <v>#REF!</v>
      </c>
      <c r="G19" s="158" t="e">
        <f>G20+G21+G22</f>
        <v>#REF!</v>
      </c>
      <c r="H19" s="208">
        <v>269538</v>
      </c>
      <c r="I19" s="256">
        <v>1000</v>
      </c>
      <c r="J19" s="215">
        <f>J20+J21+J22</f>
        <v>270538</v>
      </c>
      <c r="K19" s="253">
        <v>-1000</v>
      </c>
      <c r="L19" s="236">
        <v>269538</v>
      </c>
    </row>
    <row r="20" spans="3:12" x14ac:dyDescent="0.25">
      <c r="C20" s="152">
        <v>31</v>
      </c>
      <c r="D20" s="140" t="s">
        <v>64</v>
      </c>
      <c r="E20" s="158">
        <v>160000</v>
      </c>
      <c r="F20" s="158">
        <v>160000</v>
      </c>
      <c r="G20" s="158">
        <v>160000</v>
      </c>
      <c r="H20" s="208">
        <v>21236</v>
      </c>
      <c r="I20" s="191"/>
      <c r="J20" s="215">
        <v>21236</v>
      </c>
      <c r="K20" s="253"/>
      <c r="L20" s="236">
        <f t="shared" si="0"/>
        <v>21236</v>
      </c>
    </row>
    <row r="21" spans="3:12" x14ac:dyDescent="0.25">
      <c r="C21" s="152">
        <v>32</v>
      </c>
      <c r="D21" s="140" t="s">
        <v>42</v>
      </c>
      <c r="E21" s="158">
        <v>1837500</v>
      </c>
      <c r="F21" s="158" t="e">
        <f>#REF!+#REF!+#REF!+#REF!</f>
        <v>#REF!</v>
      </c>
      <c r="G21" s="158" t="e">
        <f>#REF!+#REF!+#REF!+#REF!</f>
        <v>#REF!</v>
      </c>
      <c r="H21" s="208">
        <v>240076</v>
      </c>
      <c r="I21" s="256">
        <v>900</v>
      </c>
      <c r="J21" s="215">
        <v>246978</v>
      </c>
      <c r="K21" s="263">
        <v>-1000</v>
      </c>
      <c r="L21" s="236">
        <v>245978</v>
      </c>
    </row>
    <row r="22" spans="3:12" x14ac:dyDescent="0.25">
      <c r="C22" s="152">
        <v>34</v>
      </c>
      <c r="D22" s="140" t="s">
        <v>43</v>
      </c>
      <c r="E22" s="158">
        <v>16000</v>
      </c>
      <c r="F22" s="158">
        <v>16000</v>
      </c>
      <c r="G22" s="158">
        <v>16000</v>
      </c>
      <c r="H22" s="208">
        <v>2224</v>
      </c>
      <c r="I22" s="256">
        <v>100</v>
      </c>
      <c r="J22" s="215">
        <v>2324</v>
      </c>
      <c r="K22" s="253"/>
      <c r="L22" s="236">
        <f t="shared" si="0"/>
        <v>2324</v>
      </c>
    </row>
    <row r="23" spans="3:12" x14ac:dyDescent="0.25">
      <c r="C23" s="152">
        <v>4</v>
      </c>
      <c r="D23" s="140" t="s">
        <v>44</v>
      </c>
      <c r="E23" s="158">
        <v>64000</v>
      </c>
      <c r="F23" s="158">
        <v>44000</v>
      </c>
      <c r="G23" s="158">
        <v>44000</v>
      </c>
      <c r="H23" s="208">
        <f>H24</f>
        <v>8862</v>
      </c>
      <c r="I23" s="257">
        <v>-800</v>
      </c>
      <c r="J23" s="215">
        <v>8062</v>
      </c>
      <c r="K23" s="254">
        <v>1000</v>
      </c>
      <c r="L23" s="236">
        <f>L24</f>
        <v>9062</v>
      </c>
    </row>
    <row r="24" spans="3:12" x14ac:dyDescent="0.25">
      <c r="C24" s="152">
        <v>42</v>
      </c>
      <c r="D24" s="140" t="s">
        <v>45</v>
      </c>
      <c r="E24" s="158">
        <v>64000</v>
      </c>
      <c r="F24" s="158">
        <v>44000</v>
      </c>
      <c r="G24" s="158">
        <v>44000</v>
      </c>
      <c r="H24" s="208">
        <v>8862</v>
      </c>
      <c r="I24" s="257">
        <v>-800</v>
      </c>
      <c r="J24" s="215">
        <v>8062</v>
      </c>
      <c r="K24" s="254">
        <v>1000</v>
      </c>
      <c r="L24" s="236">
        <v>9062</v>
      </c>
    </row>
    <row r="25" spans="3:12" ht="28.5" customHeight="1" x14ac:dyDescent="0.25">
      <c r="C25" s="188" t="s">
        <v>65</v>
      </c>
      <c r="D25" s="155" t="s">
        <v>110</v>
      </c>
      <c r="E25" s="160">
        <v>10000</v>
      </c>
      <c r="F25" s="160">
        <v>10000</v>
      </c>
      <c r="G25" s="160">
        <v>10000</v>
      </c>
      <c r="H25" s="161">
        <v>3327</v>
      </c>
      <c r="I25" s="255">
        <v>1500</v>
      </c>
      <c r="J25" s="211">
        <v>4827</v>
      </c>
      <c r="K25" s="250"/>
      <c r="L25" s="223">
        <f t="shared" ref="L25:L47" si="1">J25+K25</f>
        <v>4827</v>
      </c>
    </row>
    <row r="26" spans="3:12" x14ac:dyDescent="0.25">
      <c r="C26" s="152">
        <v>3</v>
      </c>
      <c r="D26" s="140" t="s">
        <v>37</v>
      </c>
      <c r="E26" s="164">
        <v>10000</v>
      </c>
      <c r="F26" s="164">
        <v>10000</v>
      </c>
      <c r="G26" s="164">
        <v>10000</v>
      </c>
      <c r="H26" s="207">
        <v>1327</v>
      </c>
      <c r="I26" s="256">
        <v>1500</v>
      </c>
      <c r="J26" s="234">
        <v>1327</v>
      </c>
      <c r="K26" s="251"/>
      <c r="L26" s="236">
        <f t="shared" si="1"/>
        <v>1327</v>
      </c>
    </row>
    <row r="27" spans="3:12" x14ac:dyDescent="0.25">
      <c r="C27" s="152">
        <v>32</v>
      </c>
      <c r="D27" s="140" t="s">
        <v>42</v>
      </c>
      <c r="E27" s="164">
        <v>10000</v>
      </c>
      <c r="F27" s="164">
        <v>10000</v>
      </c>
      <c r="G27" s="164">
        <v>10000</v>
      </c>
      <c r="H27" s="207">
        <v>1327</v>
      </c>
      <c r="I27" s="256">
        <v>1500</v>
      </c>
      <c r="J27" s="234">
        <v>1327</v>
      </c>
      <c r="K27" s="251"/>
      <c r="L27" s="236">
        <f t="shared" si="1"/>
        <v>1327</v>
      </c>
    </row>
    <row r="28" spans="3:12" ht="30.75" customHeight="1" x14ac:dyDescent="0.25">
      <c r="C28" s="144" t="s">
        <v>68</v>
      </c>
      <c r="D28" s="145" t="s">
        <v>69</v>
      </c>
      <c r="E28" s="165">
        <v>35000</v>
      </c>
      <c r="F28" s="165">
        <v>35000</v>
      </c>
      <c r="G28" s="165">
        <v>35000</v>
      </c>
      <c r="H28" s="147">
        <v>6000</v>
      </c>
      <c r="I28" s="147"/>
      <c r="J28" s="209">
        <v>6000</v>
      </c>
      <c r="K28" s="252"/>
      <c r="L28" s="231">
        <f t="shared" si="1"/>
        <v>6000</v>
      </c>
    </row>
    <row r="29" spans="3:12" x14ac:dyDescent="0.25">
      <c r="C29" s="154" t="s">
        <v>70</v>
      </c>
      <c r="D29" s="149" t="s">
        <v>71</v>
      </c>
      <c r="E29" s="166">
        <v>35000</v>
      </c>
      <c r="F29" s="166">
        <v>35000</v>
      </c>
      <c r="G29" s="166">
        <v>35000</v>
      </c>
      <c r="H29" s="151">
        <v>6000</v>
      </c>
      <c r="I29" s="151"/>
      <c r="J29" s="210">
        <v>6000</v>
      </c>
      <c r="K29" s="250"/>
      <c r="L29" s="222">
        <f t="shared" si="1"/>
        <v>6000</v>
      </c>
    </row>
    <row r="30" spans="3:12" x14ac:dyDescent="0.25">
      <c r="C30" s="152">
        <v>3</v>
      </c>
      <c r="D30" s="140" t="s">
        <v>37</v>
      </c>
      <c r="E30" s="158">
        <v>35000</v>
      </c>
      <c r="F30" s="158">
        <v>35000</v>
      </c>
      <c r="G30" s="158">
        <v>35000</v>
      </c>
      <c r="H30" s="207">
        <v>6000</v>
      </c>
      <c r="I30" s="233"/>
      <c r="J30" s="234">
        <v>6000</v>
      </c>
      <c r="K30" s="251"/>
      <c r="L30" s="236">
        <f t="shared" si="1"/>
        <v>6000</v>
      </c>
    </row>
    <row r="31" spans="3:12" x14ac:dyDescent="0.25">
      <c r="C31" s="152">
        <v>32</v>
      </c>
      <c r="D31" s="140" t="s">
        <v>42</v>
      </c>
      <c r="E31" s="158">
        <v>35000</v>
      </c>
      <c r="F31" s="158">
        <v>35000</v>
      </c>
      <c r="G31" s="158">
        <v>35000</v>
      </c>
      <c r="H31" s="207">
        <v>6000</v>
      </c>
      <c r="I31" s="233"/>
      <c r="J31" s="234">
        <v>6000</v>
      </c>
      <c r="K31" s="191"/>
      <c r="L31" s="236">
        <f t="shared" si="1"/>
        <v>6000</v>
      </c>
    </row>
    <row r="32" spans="3:12" ht="24.75" x14ac:dyDescent="0.25">
      <c r="C32" s="167" t="s">
        <v>72</v>
      </c>
      <c r="D32" s="145" t="s">
        <v>73</v>
      </c>
      <c r="E32" s="165">
        <v>20000</v>
      </c>
      <c r="F32" s="165">
        <v>20000</v>
      </c>
      <c r="G32" s="165">
        <v>20000</v>
      </c>
      <c r="H32" s="168">
        <v>4000</v>
      </c>
      <c r="I32" s="168"/>
      <c r="J32" s="212">
        <v>4000</v>
      </c>
      <c r="K32" s="217"/>
      <c r="L32" s="221">
        <f t="shared" si="1"/>
        <v>4000</v>
      </c>
    </row>
    <row r="33" spans="3:12" x14ac:dyDescent="0.25">
      <c r="C33" s="154" t="s">
        <v>22</v>
      </c>
      <c r="D33" s="149" t="s">
        <v>71</v>
      </c>
      <c r="E33" s="166">
        <v>20000</v>
      </c>
      <c r="F33" s="166">
        <v>20000</v>
      </c>
      <c r="G33" s="166">
        <v>20000</v>
      </c>
      <c r="H33" s="151">
        <v>4000</v>
      </c>
      <c r="I33" s="151"/>
      <c r="J33" s="210">
        <v>4000</v>
      </c>
      <c r="K33" s="192"/>
      <c r="L33" s="222">
        <f t="shared" si="1"/>
        <v>4000</v>
      </c>
    </row>
    <row r="34" spans="3:12" x14ac:dyDescent="0.25">
      <c r="C34" s="152">
        <v>3</v>
      </c>
      <c r="D34" s="140" t="s">
        <v>37</v>
      </c>
      <c r="E34" s="158">
        <v>20000</v>
      </c>
      <c r="F34" s="158">
        <v>20000</v>
      </c>
      <c r="G34" s="158">
        <v>20000</v>
      </c>
      <c r="H34" s="207">
        <v>4000</v>
      </c>
      <c r="I34" s="233"/>
      <c r="J34" s="234">
        <v>4000</v>
      </c>
      <c r="K34" s="191"/>
      <c r="L34" s="236">
        <f t="shared" si="1"/>
        <v>4000</v>
      </c>
    </row>
    <row r="35" spans="3:12" x14ac:dyDescent="0.25">
      <c r="C35" s="152">
        <v>32</v>
      </c>
      <c r="D35" s="140" t="s">
        <v>42</v>
      </c>
      <c r="E35" s="158">
        <v>20000</v>
      </c>
      <c r="F35" s="158">
        <v>20000</v>
      </c>
      <c r="G35" s="158">
        <v>20000</v>
      </c>
      <c r="H35" s="207">
        <v>4000</v>
      </c>
      <c r="I35" s="233"/>
      <c r="J35" s="234">
        <v>4000</v>
      </c>
      <c r="K35" s="191"/>
      <c r="L35" s="236">
        <f t="shared" si="1"/>
        <v>4000</v>
      </c>
    </row>
    <row r="36" spans="3:12" ht="24.75" x14ac:dyDescent="0.25">
      <c r="C36" s="193" t="s">
        <v>117</v>
      </c>
      <c r="D36" s="145" t="s">
        <v>98</v>
      </c>
      <c r="E36" s="194"/>
      <c r="F36" s="194"/>
      <c r="G36" s="194"/>
      <c r="H36" s="147">
        <v>1500</v>
      </c>
      <c r="I36" s="261">
        <v>-500</v>
      </c>
      <c r="J36" s="209">
        <v>1000</v>
      </c>
      <c r="K36" s="261">
        <v>-500</v>
      </c>
      <c r="L36" s="224">
        <v>500</v>
      </c>
    </row>
    <row r="37" spans="3:12" x14ac:dyDescent="0.25">
      <c r="C37" s="195" t="s">
        <v>22</v>
      </c>
      <c r="D37" s="149" t="s">
        <v>71</v>
      </c>
      <c r="E37" s="182"/>
      <c r="F37" s="182"/>
      <c r="G37" s="182"/>
      <c r="H37" s="151">
        <v>1500</v>
      </c>
      <c r="I37" s="262">
        <v>-500</v>
      </c>
      <c r="J37" s="210">
        <v>1000</v>
      </c>
      <c r="K37" s="262">
        <v>-500</v>
      </c>
      <c r="L37" s="222">
        <v>500</v>
      </c>
    </row>
    <row r="38" spans="3:12" x14ac:dyDescent="0.25">
      <c r="C38" s="196">
        <v>3</v>
      </c>
      <c r="D38" s="140" t="s">
        <v>37</v>
      </c>
      <c r="E38" s="158"/>
      <c r="F38" s="158"/>
      <c r="G38" s="158"/>
      <c r="H38" s="207">
        <v>1500</v>
      </c>
      <c r="I38" s="257">
        <v>-500</v>
      </c>
      <c r="J38" s="234">
        <v>1000</v>
      </c>
      <c r="K38" s="257">
        <v>-500</v>
      </c>
      <c r="L38" s="236">
        <v>500</v>
      </c>
    </row>
    <row r="39" spans="3:12" x14ac:dyDescent="0.25">
      <c r="C39" s="196">
        <v>32</v>
      </c>
      <c r="D39" s="140" t="s">
        <v>42</v>
      </c>
      <c r="E39" s="158"/>
      <c r="F39" s="158"/>
      <c r="G39" s="158"/>
      <c r="H39" s="207">
        <v>1500</v>
      </c>
      <c r="I39" s="257">
        <v>-500</v>
      </c>
      <c r="J39" s="234">
        <v>1000</v>
      </c>
      <c r="K39" s="257">
        <v>-500</v>
      </c>
      <c r="L39" s="236">
        <v>500</v>
      </c>
    </row>
    <row r="40" spans="3:12" ht="24.75" x14ac:dyDescent="0.25">
      <c r="C40" s="171" t="s">
        <v>74</v>
      </c>
      <c r="D40" s="145" t="s">
        <v>75</v>
      </c>
      <c r="E40" s="165">
        <v>30000</v>
      </c>
      <c r="F40" s="165">
        <v>30000</v>
      </c>
      <c r="G40" s="165">
        <v>30000</v>
      </c>
      <c r="H40" s="147">
        <v>3981</v>
      </c>
      <c r="I40" s="147"/>
      <c r="J40" s="209">
        <v>3981</v>
      </c>
      <c r="K40" s="216"/>
      <c r="L40" s="225">
        <f t="shared" si="1"/>
        <v>3981</v>
      </c>
    </row>
    <row r="41" spans="3:12" x14ac:dyDescent="0.25">
      <c r="C41" s="172" t="s">
        <v>22</v>
      </c>
      <c r="D41" s="155" t="s">
        <v>94</v>
      </c>
      <c r="E41" s="160"/>
      <c r="F41" s="160">
        <v>0</v>
      </c>
      <c r="G41" s="160">
        <v>0</v>
      </c>
      <c r="H41" s="173">
        <v>0</v>
      </c>
      <c r="I41" s="173"/>
      <c r="J41" s="213">
        <v>0</v>
      </c>
      <c r="K41" s="192"/>
      <c r="L41" s="222">
        <f t="shared" si="1"/>
        <v>0</v>
      </c>
    </row>
    <row r="42" spans="3:12" x14ac:dyDescent="0.25">
      <c r="C42" s="242">
        <v>3</v>
      </c>
      <c r="D42" s="243" t="s">
        <v>37</v>
      </c>
      <c r="E42" s="244"/>
      <c r="F42" s="244"/>
      <c r="G42" s="244"/>
      <c r="H42" s="245">
        <v>0</v>
      </c>
      <c r="I42" s="245"/>
      <c r="J42" s="246">
        <v>0</v>
      </c>
      <c r="K42" s="247"/>
      <c r="L42" s="248">
        <v>0</v>
      </c>
    </row>
    <row r="43" spans="3:12" x14ac:dyDescent="0.25">
      <c r="C43" s="174">
        <v>31</v>
      </c>
      <c r="D43" s="175" t="s">
        <v>64</v>
      </c>
      <c r="E43" s="176"/>
      <c r="F43" s="176">
        <v>0</v>
      </c>
      <c r="G43" s="176"/>
      <c r="H43" s="177">
        <v>0</v>
      </c>
      <c r="I43" s="233"/>
      <c r="J43" s="235">
        <v>0</v>
      </c>
      <c r="K43" s="191"/>
      <c r="L43" s="236">
        <f t="shared" si="1"/>
        <v>0</v>
      </c>
    </row>
    <row r="44" spans="3:12" ht="24.75" x14ac:dyDescent="0.25">
      <c r="C44" s="178" t="s">
        <v>22</v>
      </c>
      <c r="D44" s="155" t="s">
        <v>76</v>
      </c>
      <c r="E44" s="160">
        <v>30000</v>
      </c>
      <c r="F44" s="160">
        <v>30000</v>
      </c>
      <c r="G44" s="160">
        <v>30000</v>
      </c>
      <c r="H44" s="161">
        <v>3981</v>
      </c>
      <c r="I44" s="161"/>
      <c r="J44" s="211">
        <v>3981</v>
      </c>
      <c r="K44" s="192"/>
      <c r="L44" s="226">
        <f t="shared" si="1"/>
        <v>3981</v>
      </c>
    </row>
    <row r="45" spans="3:12" x14ac:dyDescent="0.25">
      <c r="C45" s="162">
        <v>3</v>
      </c>
      <c r="D45" s="163" t="s">
        <v>37</v>
      </c>
      <c r="E45" s="158">
        <v>30000</v>
      </c>
      <c r="F45" s="158">
        <v>30000</v>
      </c>
      <c r="G45" s="158">
        <v>30000</v>
      </c>
      <c r="H45" s="177">
        <v>3981</v>
      </c>
      <c r="I45" s="233"/>
      <c r="J45" s="235">
        <v>3981</v>
      </c>
      <c r="K45" s="191"/>
      <c r="L45" s="236">
        <f t="shared" si="1"/>
        <v>3981</v>
      </c>
    </row>
    <row r="46" spans="3:12" x14ac:dyDescent="0.25">
      <c r="C46" s="152">
        <v>31</v>
      </c>
      <c r="D46" s="140" t="s">
        <v>64</v>
      </c>
      <c r="E46" s="158">
        <v>25000</v>
      </c>
      <c r="F46" s="158">
        <v>25000</v>
      </c>
      <c r="G46" s="158">
        <v>25000</v>
      </c>
      <c r="H46" s="207">
        <v>3318</v>
      </c>
      <c r="I46" s="233"/>
      <c r="J46" s="234">
        <v>3318</v>
      </c>
      <c r="K46" s="191"/>
      <c r="L46" s="236">
        <f t="shared" si="1"/>
        <v>3318</v>
      </c>
    </row>
    <row r="47" spans="3:12" x14ac:dyDescent="0.25">
      <c r="C47" s="152">
        <v>32</v>
      </c>
      <c r="D47" s="140" t="s">
        <v>42</v>
      </c>
      <c r="E47" s="158">
        <v>5000</v>
      </c>
      <c r="F47" s="158">
        <v>5000</v>
      </c>
      <c r="G47" s="158">
        <v>5000</v>
      </c>
      <c r="H47" s="207">
        <v>663</v>
      </c>
      <c r="I47" s="233"/>
      <c r="J47" s="234">
        <v>663</v>
      </c>
      <c r="K47" s="191"/>
      <c r="L47" s="236">
        <f t="shared" si="1"/>
        <v>663</v>
      </c>
    </row>
    <row r="48" spans="3:12" x14ac:dyDescent="0.25">
      <c r="C48" s="179" t="s">
        <v>77</v>
      </c>
      <c r="D48" s="180" t="s">
        <v>78</v>
      </c>
      <c r="E48" s="181">
        <v>10000</v>
      </c>
      <c r="F48" s="181">
        <v>10000</v>
      </c>
      <c r="G48" s="181">
        <v>10000</v>
      </c>
      <c r="H48" s="168">
        <f>G48/7.5345</f>
        <v>1327.2280841462605</v>
      </c>
      <c r="I48" s="168"/>
      <c r="J48" s="212">
        <v>1327</v>
      </c>
      <c r="K48" s="216"/>
      <c r="L48" s="225">
        <v>1327</v>
      </c>
    </row>
    <row r="49" spans="3:12" x14ac:dyDescent="0.25">
      <c r="C49" s="154" t="s">
        <v>65</v>
      </c>
      <c r="D49" s="149" t="s">
        <v>79</v>
      </c>
      <c r="E49" s="182">
        <v>10000</v>
      </c>
      <c r="F49" s="182">
        <v>10000</v>
      </c>
      <c r="G49" s="182">
        <v>10000</v>
      </c>
      <c r="H49" s="151">
        <f>G49/7.5345</f>
        <v>1327.2280841462605</v>
      </c>
      <c r="I49" s="151"/>
      <c r="J49" s="210">
        <v>1327</v>
      </c>
      <c r="K49" s="192"/>
      <c r="L49" s="222">
        <v>1327</v>
      </c>
    </row>
    <row r="50" spans="3:12" x14ac:dyDescent="0.25">
      <c r="C50" s="152">
        <v>4</v>
      </c>
      <c r="D50" s="140" t="s">
        <v>44</v>
      </c>
      <c r="E50" s="158">
        <v>10000</v>
      </c>
      <c r="F50" s="158">
        <v>10000</v>
      </c>
      <c r="G50" s="158">
        <v>10000</v>
      </c>
      <c r="H50" s="207">
        <f>G50/7.5345</f>
        <v>1327.2280841462605</v>
      </c>
      <c r="I50" s="233"/>
      <c r="J50" s="234">
        <v>1327</v>
      </c>
      <c r="K50" s="191"/>
      <c r="L50" s="236">
        <v>1327</v>
      </c>
    </row>
    <row r="51" spans="3:12" x14ac:dyDescent="0.25">
      <c r="C51" s="152">
        <v>42</v>
      </c>
      <c r="D51" s="140" t="s">
        <v>45</v>
      </c>
      <c r="E51" s="158">
        <v>10000</v>
      </c>
      <c r="F51" s="158">
        <v>10000</v>
      </c>
      <c r="G51" s="158">
        <v>10000</v>
      </c>
      <c r="H51" s="207">
        <f>G51/7.5345</f>
        <v>1327.2280841462605</v>
      </c>
      <c r="I51" s="233"/>
      <c r="J51" s="234">
        <v>1327</v>
      </c>
      <c r="K51" s="191"/>
      <c r="L51" s="236">
        <v>1327</v>
      </c>
    </row>
    <row r="52" spans="3:12" ht="24.75" x14ac:dyDescent="0.25">
      <c r="C52" s="183" t="s">
        <v>95</v>
      </c>
      <c r="D52" s="184" t="s">
        <v>80</v>
      </c>
      <c r="E52" s="185">
        <f>E53+E57+E60</f>
        <v>1350200</v>
      </c>
      <c r="F52" s="185">
        <v>0</v>
      </c>
      <c r="G52" s="185">
        <v>0</v>
      </c>
      <c r="H52" s="186">
        <v>179204</v>
      </c>
      <c r="I52" s="265">
        <v>-14388</v>
      </c>
      <c r="J52" s="214">
        <f>J53+J57+J60</f>
        <v>164816</v>
      </c>
      <c r="K52" s="214"/>
      <c r="L52" s="227">
        <f>L53+L57+L60</f>
        <v>166616</v>
      </c>
    </row>
    <row r="53" spans="3:12" x14ac:dyDescent="0.25">
      <c r="C53" s="148" t="s">
        <v>22</v>
      </c>
      <c r="D53" s="149" t="s">
        <v>63</v>
      </c>
      <c r="E53" s="187">
        <v>80000</v>
      </c>
      <c r="F53" s="187">
        <v>0</v>
      </c>
      <c r="G53" s="187">
        <v>0</v>
      </c>
      <c r="H53" s="151">
        <v>10618</v>
      </c>
      <c r="I53" s="151"/>
      <c r="J53" s="210">
        <f>H53+I53</f>
        <v>10618</v>
      </c>
      <c r="K53" s="192"/>
      <c r="L53" s="222">
        <f>L54</f>
        <v>12418</v>
      </c>
    </row>
    <row r="54" spans="3:12" x14ac:dyDescent="0.25">
      <c r="C54" s="152">
        <v>3</v>
      </c>
      <c r="D54" s="140" t="s">
        <v>37</v>
      </c>
      <c r="E54" s="153">
        <v>80000</v>
      </c>
      <c r="F54" s="153">
        <v>0</v>
      </c>
      <c r="G54" s="153">
        <v>0</v>
      </c>
      <c r="H54" s="207">
        <v>10618</v>
      </c>
      <c r="I54" s="191"/>
      <c r="J54" s="234">
        <f>H54+I54</f>
        <v>10618</v>
      </c>
      <c r="K54" s="191"/>
      <c r="L54" s="236">
        <f>L55+L56</f>
        <v>12418</v>
      </c>
    </row>
    <row r="55" spans="3:12" x14ac:dyDescent="0.25">
      <c r="C55" s="152">
        <v>31</v>
      </c>
      <c r="D55" s="140" t="s">
        <v>64</v>
      </c>
      <c r="E55" s="153">
        <v>40000</v>
      </c>
      <c r="F55" s="153">
        <v>0</v>
      </c>
      <c r="G55" s="153">
        <v>0</v>
      </c>
      <c r="H55" s="207">
        <v>5309</v>
      </c>
      <c r="I55" s="191"/>
      <c r="J55" s="234">
        <f t="shared" ref="J55:J56" si="2">H55+I55</f>
        <v>5309</v>
      </c>
      <c r="K55" s="254">
        <v>1800</v>
      </c>
      <c r="L55" s="236">
        <v>7109</v>
      </c>
    </row>
    <row r="56" spans="3:12" x14ac:dyDescent="0.25">
      <c r="C56" s="152">
        <v>32</v>
      </c>
      <c r="D56" s="140" t="s">
        <v>42</v>
      </c>
      <c r="E56" s="153">
        <v>40000</v>
      </c>
      <c r="F56" s="153">
        <v>0</v>
      </c>
      <c r="G56" s="153">
        <v>0</v>
      </c>
      <c r="H56" s="207">
        <v>5309</v>
      </c>
      <c r="I56" s="191"/>
      <c r="J56" s="234">
        <f t="shared" si="2"/>
        <v>5309</v>
      </c>
      <c r="K56" s="191"/>
      <c r="L56" s="236">
        <f t="shared" ref="L56:L65" si="3">J56+K56</f>
        <v>5309</v>
      </c>
    </row>
    <row r="57" spans="3:12" ht="24.75" x14ac:dyDescent="0.25">
      <c r="C57" s="154" t="s">
        <v>65</v>
      </c>
      <c r="D57" s="155" t="s">
        <v>66</v>
      </c>
      <c r="E57" s="156">
        <v>200</v>
      </c>
      <c r="F57" s="156">
        <v>0</v>
      </c>
      <c r="G57" s="156">
        <v>0</v>
      </c>
      <c r="H57" s="161">
        <v>27</v>
      </c>
      <c r="I57" s="161"/>
      <c r="J57" s="211">
        <v>27</v>
      </c>
      <c r="K57" s="192"/>
      <c r="L57" s="222">
        <f t="shared" si="3"/>
        <v>27</v>
      </c>
    </row>
    <row r="58" spans="3:12" x14ac:dyDescent="0.25">
      <c r="C58" s="152">
        <v>3</v>
      </c>
      <c r="D58" s="157" t="s">
        <v>37</v>
      </c>
      <c r="E58" s="158">
        <v>200</v>
      </c>
      <c r="F58" s="158">
        <v>0</v>
      </c>
      <c r="G58" s="158">
        <v>0</v>
      </c>
      <c r="H58" s="207">
        <v>27</v>
      </c>
      <c r="I58" s="191"/>
      <c r="J58" s="234">
        <v>27</v>
      </c>
      <c r="K58" s="191"/>
      <c r="L58" s="236">
        <f t="shared" si="3"/>
        <v>27</v>
      </c>
    </row>
    <row r="59" spans="3:12" x14ac:dyDescent="0.25">
      <c r="C59" s="152">
        <v>34</v>
      </c>
      <c r="D59" s="140" t="s">
        <v>43</v>
      </c>
      <c r="E59" s="158">
        <v>200</v>
      </c>
      <c r="F59" s="158">
        <v>0</v>
      </c>
      <c r="G59" s="158">
        <v>0</v>
      </c>
      <c r="H59" s="207">
        <v>27</v>
      </c>
      <c r="I59" s="191"/>
      <c r="J59" s="234">
        <v>27</v>
      </c>
      <c r="K59" s="191"/>
      <c r="L59" s="236">
        <f t="shared" si="3"/>
        <v>27</v>
      </c>
    </row>
    <row r="60" spans="3:12" x14ac:dyDescent="0.25">
      <c r="C60" s="159" t="s">
        <v>22</v>
      </c>
      <c r="D60" s="155" t="s">
        <v>81</v>
      </c>
      <c r="E60" s="160">
        <f>E61+E64</f>
        <v>1270000</v>
      </c>
      <c r="F60" s="182">
        <v>0</v>
      </c>
      <c r="G60" s="182">
        <v>0</v>
      </c>
      <c r="H60" s="161">
        <v>168559</v>
      </c>
      <c r="I60" s="262">
        <v>-14388</v>
      </c>
      <c r="J60" s="211">
        <v>154171</v>
      </c>
      <c r="K60" s="192"/>
      <c r="L60" s="222">
        <f t="shared" si="3"/>
        <v>154171</v>
      </c>
    </row>
    <row r="61" spans="3:12" x14ac:dyDescent="0.25">
      <c r="C61" s="152">
        <v>3</v>
      </c>
      <c r="D61" s="140" t="s">
        <v>37</v>
      </c>
      <c r="E61" s="158">
        <v>1140000</v>
      </c>
      <c r="F61" s="158">
        <v>0</v>
      </c>
      <c r="G61" s="158">
        <v>0</v>
      </c>
      <c r="H61" s="207">
        <v>151305</v>
      </c>
      <c r="I61" s="257">
        <v>-6425</v>
      </c>
      <c r="J61" s="234">
        <v>144880</v>
      </c>
      <c r="K61" s="191"/>
      <c r="L61" s="236">
        <f t="shared" si="3"/>
        <v>144880</v>
      </c>
    </row>
    <row r="62" spans="3:12" x14ac:dyDescent="0.25">
      <c r="C62" s="152">
        <v>31</v>
      </c>
      <c r="D62" s="140" t="s">
        <v>64</v>
      </c>
      <c r="E62" s="158">
        <v>908000</v>
      </c>
      <c r="F62" s="158">
        <v>0</v>
      </c>
      <c r="G62" s="158">
        <v>0</v>
      </c>
      <c r="H62" s="207">
        <v>120513</v>
      </c>
      <c r="I62" s="191"/>
      <c r="J62" s="234">
        <v>120513</v>
      </c>
      <c r="K62" s="191"/>
      <c r="L62" s="236">
        <f t="shared" si="3"/>
        <v>120513</v>
      </c>
    </row>
    <row r="63" spans="3:12" x14ac:dyDescent="0.25">
      <c r="C63" s="152">
        <v>32</v>
      </c>
      <c r="D63" s="140" t="s">
        <v>42</v>
      </c>
      <c r="E63" s="158">
        <v>232000</v>
      </c>
      <c r="F63" s="158">
        <v>0</v>
      </c>
      <c r="G63" s="158">
        <v>0</v>
      </c>
      <c r="H63" s="207">
        <v>30792</v>
      </c>
      <c r="I63" s="257">
        <v>-6425</v>
      </c>
      <c r="J63" s="234">
        <v>24367</v>
      </c>
      <c r="K63" s="191"/>
      <c r="L63" s="236">
        <f t="shared" si="3"/>
        <v>24367</v>
      </c>
    </row>
    <row r="64" spans="3:12" x14ac:dyDescent="0.25">
      <c r="C64" s="152">
        <v>4</v>
      </c>
      <c r="D64" s="140" t="s">
        <v>44</v>
      </c>
      <c r="E64" s="158">
        <v>130000</v>
      </c>
      <c r="F64" s="158">
        <v>0</v>
      </c>
      <c r="G64" s="158">
        <v>0</v>
      </c>
      <c r="H64" s="207">
        <v>17254</v>
      </c>
      <c r="I64" s="257">
        <v>-7963</v>
      </c>
      <c r="J64" s="234">
        <v>9291</v>
      </c>
      <c r="K64" s="191"/>
      <c r="L64" s="236">
        <f t="shared" si="3"/>
        <v>9291</v>
      </c>
    </row>
    <row r="65" spans="3:12" x14ac:dyDescent="0.25">
      <c r="C65" s="152">
        <v>42</v>
      </c>
      <c r="D65" s="140" t="s">
        <v>45</v>
      </c>
      <c r="E65" s="158">
        <v>130000</v>
      </c>
      <c r="F65" s="158">
        <v>0</v>
      </c>
      <c r="G65" s="158">
        <v>0</v>
      </c>
      <c r="H65" s="207">
        <v>17254</v>
      </c>
      <c r="I65" s="257">
        <v>-7963</v>
      </c>
      <c r="J65" s="234">
        <v>9291</v>
      </c>
      <c r="K65" s="191"/>
      <c r="L65" s="236">
        <f t="shared" si="3"/>
        <v>9291</v>
      </c>
    </row>
    <row r="66" spans="3:12" ht="15.75" thickBot="1" x14ac:dyDescent="0.3">
      <c r="C66" s="228"/>
      <c r="D66" s="229" t="s">
        <v>82</v>
      </c>
      <c r="E66" s="229"/>
      <c r="F66" s="229"/>
      <c r="G66" s="229"/>
      <c r="H66" s="230">
        <v>1807038</v>
      </c>
      <c r="I66" s="238">
        <v>-11688</v>
      </c>
      <c r="J66" s="239">
        <f>J52+J48+J44+J36+J32+J28+J25+J18+J15+J9</f>
        <v>1795350</v>
      </c>
      <c r="K66" s="266">
        <v>1300</v>
      </c>
      <c r="L66" s="240">
        <f>L52+L48+L44+L36+L32+L28+L25+L18+L15+L9</f>
        <v>1796650</v>
      </c>
    </row>
    <row r="67" spans="3:12" ht="15.75" thickTop="1" x14ac:dyDescent="0.25"/>
    <row r="68" spans="3:12" x14ac:dyDescent="0.25">
      <c r="C68" t="s">
        <v>136</v>
      </c>
    </row>
    <row r="69" spans="3:12" x14ac:dyDescent="0.25">
      <c r="C69" t="s">
        <v>139</v>
      </c>
      <c r="K69" t="s">
        <v>137</v>
      </c>
    </row>
    <row r="71" spans="3:12" x14ac:dyDescent="0.25">
      <c r="K71" t="s">
        <v>138</v>
      </c>
    </row>
  </sheetData>
  <mergeCells count="3">
    <mergeCell ref="C4:L4"/>
    <mergeCell ref="A2:O3"/>
    <mergeCell ref="A1:N1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OPĆI DIO - SAŽETAK</vt:lpstr>
      <vt:lpstr>OPĆI DIO - RAČUN PR.I RAS.</vt:lpstr>
      <vt:lpstr>OPĆI DIO - FUNK. KLASIFIKACIJA</vt:lpstr>
      <vt:lpstr>OPĆI DIO - RAČUN FINANCIRANJA</vt:lpstr>
      <vt:lpstr>POSEBNI DIO - RASHODI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Ana</cp:lastModifiedBy>
  <cp:lastPrinted>2023-12-06T07:57:19Z</cp:lastPrinted>
  <dcterms:created xsi:type="dcterms:W3CDTF">2019-10-24T10:19:09Z</dcterms:created>
  <dcterms:modified xsi:type="dcterms:W3CDTF">2023-12-29T12:35:34Z</dcterms:modified>
</cp:coreProperties>
</file>